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 tabRatio="853" firstSheet="25" activeTab="28"/>
  </bookViews>
  <sheets>
    <sheet name="1.1 2024年石龙区一般公共预算收支预算总表" sheetId="5" r:id="rId1"/>
    <sheet name="1.2 2024年石龙区一般公共预算收入预算表" sheetId="2" r:id="rId2"/>
    <sheet name="1.3 2024年石龙区一般公共预算（财力安排）支出预算表" sheetId="3" r:id="rId3"/>
    <sheet name="1.4 2024年石龙区一般公共预算支出预算总表" sheetId="4" r:id="rId4"/>
    <sheet name="1.5 2024年石龙区一般公共预算支出明细表" sheetId="6" r:id="rId5"/>
    <sheet name="1.6 2024年石龙区一般公共预算基本支出预算表（按经济分类" sheetId="7" r:id="rId6"/>
    <sheet name="2024年市对区一般公共预税收返还和转移支付预算表（分项目）" sheetId="28" r:id="rId7"/>
    <sheet name="2024年市对区一般公共预算税收返还和转移支付预算表（分地区）" sheetId="29" r:id="rId8"/>
    <sheet name="1.9 2023年政府一般债务限额余额情况表（分项目）" sheetId="9" r:id="rId9"/>
    <sheet name="1.10 2023年政府一般债务限额余额情况表（分地区" sheetId="10" r:id="rId10"/>
    <sheet name="2.1 2024年石龙区政府性基金收支预算总表" sheetId="11" r:id="rId11"/>
    <sheet name="2.2 2024年石龙区政府性基金收入预算明细表" sheetId="12" r:id="rId12"/>
    <sheet name="2.3 2024年石龙区政府性基金支出预算总表" sheetId="13" r:id="rId13"/>
    <sheet name="2.4 2024年石龙区政府性基金支出预算明细表" sheetId="14" r:id="rId14"/>
    <sheet name="2.5.1 2024年市对区政府性基金转移支付预算表（分项目）" sheetId="15" r:id="rId15"/>
    <sheet name="2.5.2 2024年市石区政府性基金转移支付预算表（分地区）" sheetId="16" r:id="rId16"/>
    <sheet name="2.6.1 2023年石龙区政府专项债务限额余额情况表（分项目" sheetId="17" r:id="rId17"/>
    <sheet name="2.6.2 2022年石龙区政府专项债务限额余额情况表（分地区" sheetId="18" r:id="rId18"/>
    <sheet name="3.1 2024年石龙区国有资本经营收支预算总表" sheetId="19" r:id="rId19"/>
    <sheet name="3.2 2024年石龙区国有资本经营收入预算表" sheetId="20" r:id="rId20"/>
    <sheet name="3.3 2024年石龙区国有资本经营支出预算表" sheetId="21" r:id="rId21"/>
    <sheet name="3.42024年市对石龙区国有资本经营预算转移支付表(分项目)" sheetId="22" r:id="rId22"/>
    <sheet name="3.5 2024年市对石龙区国有资本经营预算转移支付（分地区）" sheetId="23" r:id="rId23"/>
    <sheet name="4.1 2024年石龙区社会保险基金收支预算总表" sheetId="24" r:id="rId24"/>
    <sheet name="4.2 2024年石龙区社会保险基金收入预算表" sheetId="25" r:id="rId25"/>
    <sheet name="4.3 2024年石龙区社会保险基金支出预算表" sheetId="26" r:id="rId26"/>
    <sheet name="4.4 2024年石龙区社会保险基金结余预算表" sheetId="27" r:id="rId27"/>
    <sheet name="5.2024年石龙区“三公经费”预算汇总表" sheetId="8" r:id="rId28"/>
    <sheet name="6.2024年石龙区基本建设支出预算表" sheetId="30" r:id="rId2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<sst xmlns="http://schemas.openxmlformats.org/spreadsheetml/2006/main" count="1281" uniqueCount="1031">
  <si>
    <t>附表：1</t>
  </si>
  <si>
    <t>2024年石龙区一般公共预算收支预算总表</t>
  </si>
  <si>
    <t>单位：万元</t>
  </si>
  <si>
    <t>项  目</t>
  </si>
  <si>
    <t>收入预算数</t>
  </si>
  <si>
    <t>支出预算数</t>
  </si>
  <si>
    <t>区本级收入</t>
  </si>
  <si>
    <t>区本级支出</t>
  </si>
  <si>
    <t>上级补助收入</t>
  </si>
  <si>
    <t>上解上级支出</t>
  </si>
  <si>
    <t xml:space="preserve">   返还性收入</t>
  </si>
  <si>
    <t xml:space="preserve">    体制上解支出</t>
  </si>
  <si>
    <t xml:space="preserve">   一般性转移支付收入</t>
  </si>
  <si>
    <t xml:space="preserve">    专项上解支出</t>
  </si>
  <si>
    <t xml:space="preserve">   专项转移支付收入</t>
  </si>
  <si>
    <t>债务还本</t>
  </si>
  <si>
    <t>上年结余收入</t>
  </si>
  <si>
    <t>调入预算稳定调节基金</t>
  </si>
  <si>
    <t>收入总计</t>
  </si>
  <si>
    <t>支出总计</t>
  </si>
  <si>
    <t>附表：2</t>
  </si>
  <si>
    <t>2024年石龙区一般公共预算收入预算表</t>
  </si>
  <si>
    <t>项目名称</t>
  </si>
  <si>
    <t>收  入</t>
  </si>
  <si>
    <t>2023年执行数</t>
  </si>
  <si>
    <t>2024年预算数</t>
  </si>
  <si>
    <t>比上年增长%</t>
  </si>
  <si>
    <t>收  入  总  计</t>
  </si>
  <si>
    <t>一、一般公共预算收入合计</t>
  </si>
  <si>
    <t>1、税收收入</t>
  </si>
  <si>
    <t>国内增值税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</si>
  <si>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</si>
  <si>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</si>
  <si>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</si>
  <si>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</si>
  <si>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</si>
  <si>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</si>
  <si>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</si>
  <si>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</si>
  <si>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</si>
  <si>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</si>
  <si>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</si>
  <si>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</si>
  <si>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</si>
  <si>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2、非 税 收 入</t>
  </si>
  <si>
    <t>专项收入</t>
  </si>
  <si>
    <t>行政事业性收费收入</t>
  </si>
  <si>
    <t>罚没收入</t>
  </si>
  <si>
    <t>国有资本经营收入</t>
  </si>
  <si>
    <t>国有资源（资产）有偿使用</t>
  </si>
  <si>
    <t>捐赠收入</t>
  </si>
  <si>
    <t>其他收入</t>
  </si>
  <si>
    <t>附表：3</t>
  </si>
  <si>
    <t>2024年石龙区一般公共预算（财力安排）支出预算表</t>
  </si>
  <si>
    <t>项 目</t>
  </si>
  <si>
    <t>2023年区本级财力
安排支出</t>
  </si>
  <si>
    <t>2023年调整预算数</t>
  </si>
  <si>
    <t>2024年区本级
财力安排支出</t>
  </si>
  <si>
    <t>为上年区本
级财力安排支出%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</si>
  <si>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</si>
  <si>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</si>
  <si>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</si>
  <si>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</si>
  <si>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</si>
  <si>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</si>
  <si>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</si>
  <si>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</si>
  <si>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</si>
  <si>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</si>
  <si>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</si>
  <si>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</si>
  <si>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</si>
  <si>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</si>
  <si>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</si>
  <si>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</si>
  <si>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粮油物资储备支出</t>
  </si>
  <si>
    <t>自然资源海洋气象等支出</t>
  </si>
  <si>
    <t>住房保障支出</t>
  </si>
  <si>
    <t>灾害防治及应急管理支出</t>
  </si>
  <si>
    <t>预备费</t>
  </si>
  <si>
    <t>其他支出</t>
  </si>
  <si>
    <t>债务付息支出</t>
  </si>
  <si>
    <t>合计</t>
  </si>
  <si>
    <t>附表：4</t>
  </si>
  <si>
    <t>2024年石龙区一般公共预算支出预算总表</t>
  </si>
  <si>
    <t>科 目</t>
  </si>
  <si>
    <t>合 计</t>
  </si>
  <si>
    <t>当年财力安排支出</t>
  </si>
  <si>
    <t>上级专项转移支付安排支出</t>
  </si>
  <si>
    <t>资源勘探工业信息等支出</t>
  </si>
  <si>
    <t>债务还本支出</t>
  </si>
  <si>
    <t>合  计</t>
  </si>
  <si>
    <t>附表：5</t>
  </si>
  <si>
    <t>2024年石龙区一般公共预算支出明细表</t>
  </si>
  <si>
    <t>编码</t>
  </si>
  <si>
    <t>项目</t>
  </si>
  <si>
    <t>小计</t>
  </si>
  <si>
    <t>基本支出</t>
  </si>
  <si>
    <t>项目支出</t>
  </si>
  <si>
    <t>上年结转余收入支出（项目支出）</t>
  </si>
  <si>
    <t>201</t>
  </si>
  <si>
    <t>20101</t>
  </si>
  <si>
    <t xml:space="preserve">  人大事务</t>
  </si>
  <si>
    <t>2010101</t>
  </si>
  <si>
    <t xml:space="preserve">    行政运行</t>
  </si>
  <si>
    <t>2010104</t>
  </si>
  <si>
    <t xml:space="preserve">    人大会议</t>
  </si>
  <si>
    <t>2010199</t>
  </si>
  <si>
    <t xml:space="preserve">    其他人大事务支出</t>
  </si>
  <si>
    <t>20102</t>
  </si>
  <si>
    <t xml:space="preserve">  政协事务</t>
  </si>
  <si>
    <t>2010201</t>
  </si>
  <si>
    <t>2010202</t>
  </si>
  <si>
    <t xml:space="preserve">    一般行政管理事务</t>
  </si>
  <si>
    <t>2010204</t>
  </si>
  <si>
    <t xml:space="preserve">    政协会议</t>
  </si>
  <si>
    <t>2010299</t>
  </si>
  <si>
    <t xml:space="preserve">    其他政协事务支出</t>
  </si>
  <si>
    <t>20103</t>
  </si>
  <si>
    <t xml:space="preserve">  政府办公厅（室）及相关机构事务</t>
  </si>
  <si>
    <t>2010301</t>
  </si>
  <si>
    <t>2010302</t>
  </si>
  <si>
    <t>2010303</t>
  </si>
  <si>
    <t xml:space="preserve">    机关服务</t>
  </si>
  <si>
    <t>2010350</t>
  </si>
  <si>
    <t xml:space="preserve">    事业运行</t>
  </si>
  <si>
    <t>2010399</t>
  </si>
  <si>
    <t xml:space="preserve">    其他政府办公厅（室）及相关机构事务支出</t>
  </si>
  <si>
    <t>20104</t>
  </si>
  <si>
    <t xml:space="preserve">  发展与改革事务</t>
  </si>
  <si>
    <t>2010401</t>
  </si>
  <si>
    <t>2010499</t>
  </si>
  <si>
    <t xml:space="preserve">    其他发展与改革事务支出</t>
  </si>
  <si>
    <t>20105</t>
  </si>
  <si>
    <t xml:space="preserve">  统计信息事务</t>
  </si>
  <si>
    <t>2010501</t>
  </si>
  <si>
    <t>2010507</t>
  </si>
  <si>
    <t xml:space="preserve">    专项普查活动</t>
  </si>
  <si>
    <t>2010508</t>
  </si>
  <si>
    <t xml:space="preserve">    统计抽样调查</t>
  </si>
  <si>
    <t>20106</t>
  </si>
  <si>
    <t xml:space="preserve">  财政事务</t>
  </si>
  <si>
    <t>2010601</t>
  </si>
  <si>
    <t>2010607</t>
  </si>
  <si>
    <t xml:space="preserve">    信息化建设</t>
  </si>
  <si>
    <t>2010608</t>
  </si>
  <si>
    <t xml:space="preserve">    财政委托业务支出</t>
  </si>
  <si>
    <t>2010699</t>
  </si>
  <si>
    <t xml:space="preserve">    其他财政事务支出</t>
  </si>
  <si>
    <t>20107</t>
  </si>
  <si>
    <t xml:space="preserve">  税收事务</t>
  </si>
  <si>
    <t>2010799</t>
  </si>
  <si>
    <t xml:space="preserve">    其他税收事务支出</t>
  </si>
  <si>
    <t>20108</t>
  </si>
  <si>
    <t xml:space="preserve">  审计事务</t>
  </si>
  <si>
    <t>2010801</t>
  </si>
  <si>
    <t>2010804</t>
  </si>
  <si>
    <t xml:space="preserve">    审计业务</t>
  </si>
  <si>
    <t>2010806</t>
  </si>
  <si>
    <t>20111</t>
  </si>
  <si>
    <t xml:space="preserve">  纪检监察事务</t>
  </si>
  <si>
    <t>2011101</t>
  </si>
  <si>
    <t>2011104</t>
  </si>
  <si>
    <t xml:space="preserve">    大案要案查处</t>
  </si>
  <si>
    <t>2011105</t>
  </si>
  <si>
    <t xml:space="preserve">    派驻派出机构</t>
  </si>
  <si>
    <t>2011106</t>
  </si>
  <si>
    <t xml:space="preserve">    巡视工作</t>
  </si>
  <si>
    <t>2011199</t>
  </si>
  <si>
    <t xml:space="preserve">    其他纪检监察事务支出</t>
  </si>
  <si>
    <t>20113</t>
  </si>
  <si>
    <t xml:space="preserve">  商贸事务</t>
  </si>
  <si>
    <t>2011301</t>
  </si>
  <si>
    <t>2011308</t>
  </si>
  <si>
    <t xml:space="preserve">    招商引资</t>
  </si>
  <si>
    <t>2011399</t>
  </si>
  <si>
    <t xml:space="preserve">    其他商贸事务支出</t>
  </si>
  <si>
    <t>20128</t>
  </si>
  <si>
    <t xml:space="preserve">  民主党派及工商联事务</t>
  </si>
  <si>
    <t>2012801</t>
  </si>
  <si>
    <t>2012802</t>
  </si>
  <si>
    <t>20129</t>
  </si>
  <si>
    <t xml:space="preserve">  群众团体事务</t>
  </si>
  <si>
    <t>2012901</t>
  </si>
  <si>
    <t>2012906</t>
  </si>
  <si>
    <t xml:space="preserve">    工会事务</t>
  </si>
  <si>
    <t>2012999</t>
  </si>
  <si>
    <t xml:space="preserve">    其他群众团体事务支出</t>
  </si>
  <si>
    <t>20131</t>
  </si>
  <si>
    <t xml:space="preserve">  党委办公厅（室）及相关机构事务</t>
  </si>
  <si>
    <t>2013101</t>
  </si>
  <si>
    <t>2013102</t>
  </si>
  <si>
    <t>2013105</t>
  </si>
  <si>
    <t xml:space="preserve">    专项业务</t>
  </si>
  <si>
    <t>2013199</t>
  </si>
  <si>
    <t xml:space="preserve">    其他党委办公厅（室）及相关机构事务支出</t>
  </si>
  <si>
    <t>20132</t>
  </si>
  <si>
    <t xml:space="preserve">  组织事务</t>
  </si>
  <si>
    <t>2013201</t>
  </si>
  <si>
    <t>2013299</t>
  </si>
  <si>
    <t xml:space="preserve">    其他组织事务支出</t>
  </si>
  <si>
    <t>20133</t>
  </si>
  <si>
    <t xml:space="preserve">  宣传事务</t>
  </si>
  <si>
    <t>2013301</t>
  </si>
  <si>
    <t>2013302</t>
  </si>
  <si>
    <t>2013304</t>
  </si>
  <si>
    <t xml:space="preserve">    宣传管理</t>
  </si>
  <si>
    <t>20134</t>
  </si>
  <si>
    <t xml:space="preserve">  统战事务</t>
  </si>
  <si>
    <t>2013401</t>
  </si>
  <si>
    <t>2013499</t>
  </si>
  <si>
    <t xml:space="preserve">    其他统战事务支出</t>
  </si>
  <si>
    <t>20136</t>
  </si>
  <si>
    <t xml:space="preserve">  其他共产党事务支出</t>
  </si>
  <si>
    <t>2013699</t>
  </si>
  <si>
    <t xml:space="preserve">    其他共产党事务支出</t>
  </si>
  <si>
    <t>20138</t>
  </si>
  <si>
    <t xml:space="preserve">  市场监督管理事务</t>
  </si>
  <si>
    <t>2013801</t>
  </si>
  <si>
    <t>2013899</t>
  </si>
  <si>
    <t xml:space="preserve">    其他市场监督管理事务</t>
  </si>
  <si>
    <t>204</t>
  </si>
  <si>
    <t>20402</t>
  </si>
  <si>
    <t xml:space="preserve">  公安</t>
  </si>
  <si>
    <t>2040201</t>
  </si>
  <si>
    <t>2040202</t>
  </si>
  <si>
    <t>2040220</t>
  </si>
  <si>
    <t xml:space="preserve">    执法办案</t>
  </si>
  <si>
    <t>2040299</t>
  </si>
  <si>
    <t xml:space="preserve">    其他公安支出</t>
  </si>
  <si>
    <t>20404</t>
  </si>
  <si>
    <t xml:space="preserve">  检察</t>
  </si>
  <si>
    <t>2040402</t>
  </si>
  <si>
    <t>20405</t>
  </si>
  <si>
    <t xml:space="preserve">  法院</t>
  </si>
  <si>
    <t>2040599</t>
  </si>
  <si>
    <t xml:space="preserve">    其他法院支出</t>
  </si>
  <si>
    <t>20406</t>
  </si>
  <si>
    <t xml:space="preserve">  司法</t>
  </si>
  <si>
    <t>2040601</t>
  </si>
  <si>
    <t>2040602</t>
  </si>
  <si>
    <t>2040604</t>
  </si>
  <si>
    <t xml:space="preserve">    基层司法业务</t>
  </si>
  <si>
    <t>2040605</t>
  </si>
  <si>
    <t xml:space="preserve">    普法宣传</t>
  </si>
  <si>
    <t>2040606</t>
  </si>
  <si>
    <t xml:space="preserve">    律师管理</t>
  </si>
  <si>
    <t>2040607</t>
  </si>
  <si>
    <t xml:space="preserve">    公共法律服务</t>
  </si>
  <si>
    <t>2040610</t>
  </si>
  <si>
    <t xml:space="preserve">    社区矫正</t>
  </si>
  <si>
    <t>2040612</t>
  </si>
  <si>
    <t xml:space="preserve">    法治建设</t>
  </si>
  <si>
    <t>205</t>
  </si>
  <si>
    <t>20501</t>
  </si>
  <si>
    <t xml:space="preserve">  教育管理事务</t>
  </si>
  <si>
    <t>2050101</t>
  </si>
  <si>
    <t>2050102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</si>
  <si>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</si>
  <si>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</si>
  <si>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</si>
  <si>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</si>
  <si>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</si>
  <si>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</si>
  <si>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2050203</t>
  </si>
  <si>
    <t xml:space="preserve">    初中教育</t>
  </si>
  <si>
    <t>2050204</t>
  </si>
  <si>
    <t xml:space="preserve">    高中教育</t>
  </si>
  <si>
    <t>2050299</t>
  </si>
  <si>
    <t xml:space="preserve">    其他普通教育支出</t>
  </si>
  <si>
    <t>20508</t>
  </si>
  <si>
    <t xml:space="preserve">  进修及培训</t>
  </si>
  <si>
    <t>2050801</t>
  </si>
  <si>
    <t xml:space="preserve">    教师进修</t>
  </si>
  <si>
    <t>20509</t>
  </si>
  <si>
    <t xml:space="preserve">  教育费附加安排的支出</t>
  </si>
  <si>
    <t>2050901</t>
  </si>
  <si>
    <t xml:space="preserve">    农村中小学校舍建设</t>
  </si>
  <si>
    <t>2050902</t>
  </si>
  <si>
    <t xml:space="preserve">    农村中小学教学设施</t>
  </si>
  <si>
    <t>2050903</t>
  </si>
  <si>
    <t xml:space="preserve">    城市中小学校舍建设</t>
  </si>
  <si>
    <t>2050904</t>
  </si>
  <si>
    <t xml:space="preserve">    城市中小学教学设施</t>
  </si>
  <si>
    <t>2050999</t>
  </si>
  <si>
    <t xml:space="preserve">    其他教育费附加安排的支出</t>
  </si>
  <si>
    <t>20599</t>
  </si>
  <si>
    <t xml:space="preserve">  其他教育支出</t>
  </si>
  <si>
    <t>2059999</t>
  </si>
  <si>
    <t xml:space="preserve">    其他教育支出</t>
  </si>
  <si>
    <t>206</t>
  </si>
  <si>
    <t>20601</t>
  </si>
  <si>
    <t xml:space="preserve">  科学技术管理事务</t>
  </si>
  <si>
    <t>2060101</t>
  </si>
  <si>
    <t>2060102</t>
  </si>
  <si>
    <t>20604</t>
  </si>
  <si>
    <t xml:space="preserve">  技术研究与开发</t>
  </si>
  <si>
    <t>2060499</t>
  </si>
  <si>
    <t xml:space="preserve">    其他技术研究与开发支出</t>
  </si>
  <si>
    <t>20607</t>
  </si>
  <si>
    <t xml:space="preserve">  科学技术普及</t>
  </si>
  <si>
    <t>2060701</t>
  </si>
  <si>
    <t xml:space="preserve">    机构运行</t>
  </si>
  <si>
    <t>2060702</t>
  </si>
  <si>
    <t xml:space="preserve">    科普活动</t>
  </si>
  <si>
    <t>20609</t>
  </si>
  <si>
    <t xml:space="preserve">  科技重大项目</t>
  </si>
  <si>
    <t>2060901</t>
  </si>
  <si>
    <t xml:space="preserve">    科技重大专项</t>
  </si>
  <si>
    <t>20699</t>
  </si>
  <si>
    <t xml:space="preserve">  其他科学技术支出</t>
  </si>
  <si>
    <t>2069999</t>
  </si>
  <si>
    <t xml:space="preserve">    其他科学技术支出</t>
  </si>
  <si>
    <t>207</t>
  </si>
  <si>
    <t>文化旅游体育与传媒支出</t>
  </si>
  <si>
    <t>20701</t>
  </si>
  <si>
    <t xml:space="preserve">  文化和旅游</t>
  </si>
  <si>
    <t>2070102</t>
  </si>
  <si>
    <t>2070108</t>
  </si>
  <si>
    <t xml:space="preserve">    文化活动</t>
  </si>
  <si>
    <t>2070109</t>
  </si>
  <si>
    <t xml:space="preserve">    群众文化</t>
  </si>
  <si>
    <t>2070199</t>
  </si>
  <si>
    <t xml:space="preserve">    其他文化和旅游支出</t>
  </si>
  <si>
    <t>20702</t>
  </si>
  <si>
    <t xml:space="preserve">  文物</t>
  </si>
  <si>
    <t>2070204</t>
  </si>
  <si>
    <t xml:space="preserve">    文物保护</t>
  </si>
  <si>
    <t xml:space="preserve">  体育</t>
  </si>
  <si>
    <t xml:space="preserve">    群众体育</t>
  </si>
  <si>
    <t>20708</t>
  </si>
  <si>
    <t xml:space="preserve">  广播电视</t>
  </si>
  <si>
    <t>2070801</t>
  </si>
  <si>
    <t>2070899</t>
  </si>
  <si>
    <t xml:space="preserve">    其他广播电视支出</t>
  </si>
  <si>
    <t>20799</t>
  </si>
  <si>
    <t xml:space="preserve">  其他文化旅游体育与传媒支出</t>
  </si>
  <si>
    <t>2079902</t>
  </si>
  <si>
    <t xml:space="preserve">    宣传文化发展专项支出</t>
  </si>
  <si>
    <t>208</t>
  </si>
  <si>
    <t>20801</t>
  </si>
  <si>
    <t xml:space="preserve">  人力资源和社会保障管理事务</t>
  </si>
  <si>
    <t>2080101</t>
  </si>
  <si>
    <t>2080102</t>
  </si>
  <si>
    <t>2080106</t>
  </si>
  <si>
    <t xml:space="preserve">    就业管理事务</t>
  </si>
  <si>
    <t>2080150</t>
  </si>
  <si>
    <t>2080199</t>
  </si>
  <si>
    <t xml:space="preserve">    其他人力资源和社会保障管理事务支出</t>
  </si>
  <si>
    <t>20802</t>
  </si>
  <si>
    <t xml:space="preserve">  民政管理事务</t>
  </si>
  <si>
    <t>2080201</t>
  </si>
  <si>
    <t>2080207</t>
  </si>
  <si>
    <t xml:space="preserve">    行政区划和地名管理</t>
  </si>
  <si>
    <t>2080299</t>
  </si>
  <si>
    <t xml:space="preserve">    其他民政管理事务支出</t>
  </si>
  <si>
    <t>20805</t>
  </si>
  <si>
    <t xml:space="preserve">  行政事业单位养老支出</t>
  </si>
  <si>
    <t>2080501</t>
  </si>
  <si>
    <t xml:space="preserve">    行政单位离退休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</si>
  <si>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</si>
  <si>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</si>
  <si>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</si>
  <si>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</si>
  <si>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</si>
  <si>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</si>
  <si>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20807</t>
  </si>
  <si>
    <t xml:space="preserve">  就业补助</t>
  </si>
  <si>
    <t>2080799</t>
  </si>
  <si>
    <t xml:space="preserve">    其他就业补助支出</t>
  </si>
  <si>
    <t>20808</t>
  </si>
  <si>
    <t xml:space="preserve">  抚恤</t>
  </si>
  <si>
    <t>2080801</t>
  </si>
  <si>
    <t xml:space="preserve">    死亡抚恤</t>
  </si>
  <si>
    <t>2080802</t>
  </si>
  <si>
    <t xml:space="preserve">    伤残抚恤</t>
  </si>
  <si>
    <t>2080805</t>
  </si>
  <si>
    <t xml:space="preserve">    义务兵优待</t>
  </si>
  <si>
    <t>2080899</t>
  </si>
  <si>
    <t xml:space="preserve">    其他优抚支出</t>
  </si>
  <si>
    <t>20809</t>
  </si>
  <si>
    <t xml:space="preserve">  退役安置</t>
  </si>
  <si>
    <t>2080901</t>
  </si>
  <si>
    <t xml:space="preserve">    退役士兵安置</t>
  </si>
  <si>
    <t>2080999</t>
  </si>
  <si>
    <t xml:space="preserve">    其他退役安置支出</t>
  </si>
  <si>
    <t>20810</t>
  </si>
  <si>
    <t xml:space="preserve">  社会福利</t>
  </si>
  <si>
    <t>2081001</t>
  </si>
  <si>
    <t xml:space="preserve">    儿童福利</t>
  </si>
  <si>
    <t>2081002</t>
  </si>
  <si>
    <t xml:space="preserve">    老年福利</t>
  </si>
  <si>
    <t>2081004</t>
  </si>
  <si>
    <t xml:space="preserve">    殡葬</t>
  </si>
  <si>
    <t>20811</t>
  </si>
  <si>
    <t xml:space="preserve">  残疾人事业</t>
  </si>
  <si>
    <t>2081101</t>
  </si>
  <si>
    <t>2081102</t>
  </si>
  <si>
    <t>2081104</t>
  </si>
  <si>
    <t xml:space="preserve">    残疾人康复</t>
  </si>
  <si>
    <t>2081105</t>
  </si>
  <si>
    <t xml:space="preserve">    残疾人就业</t>
  </si>
  <si>
    <t>2081107</t>
  </si>
  <si>
    <t xml:space="preserve">    残疾人生活和护理补贴</t>
  </si>
  <si>
    <t>2081199</t>
  </si>
  <si>
    <t xml:space="preserve">    其他残疾人事业支出</t>
  </si>
  <si>
    <t>20816</t>
  </si>
  <si>
    <t xml:space="preserve">  红十字事业</t>
  </si>
  <si>
    <t>2081699</t>
  </si>
  <si>
    <t xml:space="preserve">    其他红十字事业支出</t>
  </si>
  <si>
    <t>20819</t>
  </si>
  <si>
    <t xml:space="preserve">  最低生活保障</t>
  </si>
  <si>
    <t>2081901</t>
  </si>
  <si>
    <t xml:space="preserve">    城市最低生活保障金支出</t>
  </si>
  <si>
    <t>2081902</t>
  </si>
  <si>
    <t xml:space="preserve">    农村最低生活保障金支出</t>
  </si>
  <si>
    <t>20820</t>
  </si>
  <si>
    <t xml:space="preserve">  临时救助</t>
  </si>
  <si>
    <t>2082001</t>
  </si>
  <si>
    <t xml:space="preserve">    临时救助支出</t>
  </si>
  <si>
    <t>2082002</t>
  </si>
  <si>
    <t xml:space="preserve">    流浪乞讨人员救助支出</t>
  </si>
  <si>
    <t>20821</t>
  </si>
  <si>
    <t xml:space="preserve">  特困人员救助供养</t>
  </si>
  <si>
    <t>2082101</t>
  </si>
  <si>
    <t xml:space="preserve">    城市特困人员救助供养支出</t>
  </si>
  <si>
    <t>2082102</t>
  </si>
  <si>
    <t xml:space="preserve">    农村特困人员救助供养支出</t>
  </si>
  <si>
    <t>20825</t>
  </si>
  <si>
    <t xml:space="preserve">  其他生活救助</t>
  </si>
  <si>
    <t>2082502</t>
  </si>
  <si>
    <t xml:space="preserve">    其他农村生活救助</t>
  </si>
  <si>
    <t>20826</t>
  </si>
  <si>
    <t xml:space="preserve">  财政对基本养老保险基金的补助</t>
  </si>
  <si>
    <t>2082602</t>
  </si>
  <si>
    <t xml:space="preserve">    财政对城乡居民基本养老保险基金的补助</t>
  </si>
  <si>
    <t>20828</t>
  </si>
  <si>
    <t xml:space="preserve">  退役军人管理事务</t>
  </si>
  <si>
    <t>2082801</t>
  </si>
  <si>
    <t>2082802</t>
  </si>
  <si>
    <t>2082804</t>
  </si>
  <si>
    <t xml:space="preserve">    拥军优属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</si>
  <si>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</si>
  <si>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</si>
  <si>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</si>
  <si>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</si>
  <si>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</si>
  <si>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21001</t>
  </si>
  <si>
    <t xml:space="preserve">  卫生健康管理事务</t>
  </si>
  <si>
    <t>2100101</t>
  </si>
  <si>
    <t>2100199</t>
  </si>
  <si>
    <t xml:space="preserve">    其他卫生健康管理事务支出</t>
  </si>
  <si>
    <t>21003</t>
  </si>
  <si>
    <t xml:space="preserve">  基层医疗卫生机构</t>
  </si>
  <si>
    <t>2100301</t>
  </si>
  <si>
    <t xml:space="preserve">    城市社区卫生机构</t>
  </si>
  <si>
    <t>2100399</t>
  </si>
  <si>
    <t xml:space="preserve">    其他基层医疗卫生机构支出</t>
  </si>
  <si>
    <t>21004</t>
  </si>
  <si>
    <t xml:space="preserve">  公共卫生</t>
  </si>
  <si>
    <t xml:space="preserve">    疾病预防控制机构</t>
  </si>
  <si>
    <t>2100402</t>
  </si>
  <si>
    <t xml:space="preserve">    卫生监督机构</t>
  </si>
  <si>
    <t>2100403</t>
  </si>
  <si>
    <t xml:space="preserve">    妇幼保健机构</t>
  </si>
  <si>
    <t>2100408</t>
  </si>
  <si>
    <t xml:space="preserve">    基本公共卫生服务</t>
  </si>
  <si>
    <t>2100409</t>
  </si>
  <si>
    <t xml:space="preserve">    重大公共卫生服务</t>
  </si>
  <si>
    <t>2100410</t>
  </si>
  <si>
    <t xml:space="preserve">    突发公共卫生事件应急处置</t>
  </si>
  <si>
    <t>2100499</t>
  </si>
  <si>
    <t xml:space="preserve">    其他公共卫生支出</t>
  </si>
  <si>
    <t>21007</t>
  </si>
  <si>
    <t xml:space="preserve">  计划生育事务</t>
  </si>
  <si>
    <t>2100717</t>
  </si>
  <si>
    <t xml:space="preserve">    计划生育服务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</si>
  <si>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</si>
  <si>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</si>
  <si>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</si>
  <si>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</si>
  <si>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</si>
  <si>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</si>
  <si>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</si>
  <si>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</si>
  <si>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</si>
  <si>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</si>
  <si>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21012</t>
  </si>
  <si>
    <t xml:space="preserve">  财政对基本医疗保险基金的补助</t>
  </si>
  <si>
    <t>2101202</t>
  </si>
  <si>
    <t xml:space="preserve">    财政对城乡居民基本医疗保险基金的补助</t>
  </si>
  <si>
    <t>21014</t>
  </si>
  <si>
    <t xml:space="preserve">  优抚对象医疗</t>
  </si>
  <si>
    <t>2101401</t>
  </si>
  <si>
    <t xml:space="preserve">    优抚对象医疗补助</t>
  </si>
  <si>
    <t>21015</t>
  </si>
  <si>
    <t xml:space="preserve">  医疗保障管理事务</t>
  </si>
  <si>
    <t>2101501</t>
  </si>
  <si>
    <t>2101502</t>
  </si>
  <si>
    <t>2101599</t>
  </si>
  <si>
    <t xml:space="preserve">    其他医疗保障管理事务支出</t>
  </si>
  <si>
    <t>21099</t>
  </si>
  <si>
    <t xml:space="preserve">  其他卫生健康支出</t>
  </si>
  <si>
    <t>2109999</t>
  </si>
  <si>
    <t xml:space="preserve">    其他卫生健康支出</t>
  </si>
  <si>
    <t>211</t>
  </si>
  <si>
    <t>21103</t>
  </si>
  <si>
    <t xml:space="preserve">  污染防治</t>
  </si>
  <si>
    <t>2110301</t>
  </si>
  <si>
    <t xml:space="preserve">    大气</t>
  </si>
  <si>
    <t>2110302</t>
  </si>
  <si>
    <t xml:space="preserve">    水体</t>
  </si>
  <si>
    <t>21110</t>
  </si>
  <si>
    <t xml:space="preserve">  能源节约利用</t>
  </si>
  <si>
    <t>2111001</t>
  </si>
  <si>
    <t xml:space="preserve">    能源节约利用</t>
  </si>
  <si>
    <t>21199</t>
  </si>
  <si>
    <t xml:space="preserve">  其他节能环保支出</t>
  </si>
  <si>
    <t>2119999</t>
  </si>
  <si>
    <t xml:space="preserve">    其他节能环保支出</t>
  </si>
  <si>
    <t>212</t>
  </si>
  <si>
    <t>21201</t>
  </si>
  <si>
    <t xml:space="preserve">  城乡社区管理事务</t>
  </si>
  <si>
    <t>2120101</t>
  </si>
  <si>
    <t>2120102</t>
  </si>
  <si>
    <t>2120199</t>
  </si>
  <si>
    <t xml:space="preserve">    其他城乡社区管理事务支出</t>
  </si>
  <si>
    <t>21203</t>
  </si>
  <si>
    <t xml:space="preserve">  城乡社区公共设施</t>
  </si>
  <si>
    <t>2120303</t>
  </si>
  <si>
    <t xml:space="preserve">    小城镇基础设施建设</t>
  </si>
  <si>
    <t>2120399</t>
  </si>
  <si>
    <t xml:space="preserve">    其他城乡社区公共设施支出</t>
  </si>
  <si>
    <t>21205</t>
  </si>
  <si>
    <t xml:space="preserve">  城乡社区环境卫生</t>
  </si>
  <si>
    <t>2120501</t>
  </si>
  <si>
    <t xml:space="preserve">    城乡社区环境卫生</t>
  </si>
  <si>
    <t>213</t>
  </si>
  <si>
    <t>21301</t>
  </si>
  <si>
    <t xml:space="preserve">  农业农村</t>
  </si>
  <si>
    <t>2130101</t>
  </si>
  <si>
    <t>2130102</t>
  </si>
  <si>
    <t>2130108</t>
  </si>
  <si>
    <t xml:space="preserve">    病虫害控制</t>
  </si>
  <si>
    <t>2130109</t>
  </si>
  <si>
    <t xml:space="preserve">    农产品质量安全</t>
  </si>
  <si>
    <t>2130122</t>
  </si>
  <si>
    <t xml:space="preserve">    农业生产发展</t>
  </si>
  <si>
    <t>2130153</t>
  </si>
  <si>
    <t xml:space="preserve">    耕地建设与利用</t>
  </si>
  <si>
    <t>2130199</t>
  </si>
  <si>
    <t xml:space="preserve">    其他农业农村支出</t>
  </si>
  <si>
    <t>21302</t>
  </si>
  <si>
    <t xml:space="preserve">  林业和草原</t>
  </si>
  <si>
    <t>2130205</t>
  </si>
  <si>
    <t xml:space="preserve">    森林资源培育</t>
  </si>
  <si>
    <t>21303</t>
  </si>
  <si>
    <t xml:space="preserve">  水利</t>
  </si>
  <si>
    <t>2130306</t>
  </si>
  <si>
    <t xml:space="preserve">    水利工程运行与维护</t>
  </si>
  <si>
    <t>2130311</t>
  </si>
  <si>
    <t xml:space="preserve">    水资源节约管理与保护</t>
  </si>
  <si>
    <t>2130314</t>
  </si>
  <si>
    <t xml:space="preserve">    防汛</t>
  </si>
  <si>
    <t>2130316</t>
  </si>
  <si>
    <t xml:space="preserve">    农村水利</t>
  </si>
  <si>
    <t>2130319</t>
  </si>
  <si>
    <t xml:space="preserve">    江河湖库水系综合整治</t>
  </si>
  <si>
    <t>2130399</t>
  </si>
  <si>
    <t xml:space="preserve">    其他水利支出</t>
  </si>
  <si>
    <t>21305</t>
  </si>
  <si>
    <t xml:space="preserve">  巩固脱贫攻坚成果衔接乡村振兴</t>
  </si>
  <si>
    <t>2130501</t>
  </si>
  <si>
    <t>2130599</t>
  </si>
  <si>
    <t xml:space="preserve">    其他巩固脱贫攻坚成果衔接乡村振兴支出</t>
  </si>
  <si>
    <t>21307</t>
  </si>
  <si>
    <t xml:space="preserve">  农村综合改革</t>
  </si>
  <si>
    <t>2130701</t>
  </si>
  <si>
    <t xml:space="preserve">    对村级公益事业建设的补助</t>
  </si>
  <si>
    <t>2130705</t>
  </si>
  <si>
    <t xml:space="preserve">    对村民委员会和村党支部的补助</t>
  </si>
  <si>
    <t>21308</t>
  </si>
  <si>
    <t xml:space="preserve">  普惠金融发展支出</t>
  </si>
  <si>
    <t>2130803</t>
  </si>
  <si>
    <t xml:space="preserve">    农业保险保费补贴</t>
  </si>
  <si>
    <t>214</t>
  </si>
  <si>
    <t>21401</t>
  </si>
  <si>
    <t xml:space="preserve">  公路水路运输</t>
  </si>
  <si>
    <t>2140104</t>
  </si>
  <si>
    <t xml:space="preserve">    公路建设</t>
  </si>
  <si>
    <t>2140106</t>
  </si>
  <si>
    <t xml:space="preserve">    公路养护</t>
  </si>
  <si>
    <t>2140112</t>
  </si>
  <si>
    <t xml:space="preserve">    公路运输管理</t>
  </si>
  <si>
    <t>2140199</t>
  </si>
  <si>
    <t xml:space="preserve">    其他公路水路运输支出</t>
  </si>
  <si>
    <t>21499</t>
  </si>
  <si>
    <t xml:space="preserve">  其他交通运输支出</t>
  </si>
  <si>
    <t>2149901</t>
  </si>
  <si>
    <t xml:space="preserve">    公共交通运营补助</t>
  </si>
  <si>
    <t>215</t>
  </si>
  <si>
    <t>21505</t>
  </si>
  <si>
    <t xml:space="preserve">  工业和信息产业监管</t>
  </si>
  <si>
    <t>2150501</t>
  </si>
  <si>
    <t>2150502</t>
  </si>
  <si>
    <t>220</t>
  </si>
  <si>
    <t>22001</t>
  </si>
  <si>
    <t xml:space="preserve">  自然资源事务</t>
  </si>
  <si>
    <t>2200101</t>
  </si>
  <si>
    <t>2200106</t>
  </si>
  <si>
    <t xml:space="preserve">    自然资源利用与保护</t>
  </si>
  <si>
    <t>2200199</t>
  </si>
  <si>
    <t xml:space="preserve">    其他自然资源事务支出</t>
  </si>
  <si>
    <t>221</t>
  </si>
  <si>
    <t>22101</t>
  </si>
  <si>
    <t xml:space="preserve">  保障性安居工程支出</t>
  </si>
  <si>
    <t>2210105</t>
  </si>
  <si>
    <t xml:space="preserve">    农村危房改造</t>
  </si>
  <si>
    <t>22102</t>
  </si>
  <si>
    <t xml:space="preserve">  住房改革支出</t>
  </si>
  <si>
    <t>2210201</t>
  </si>
  <si>
    <t xml:space="preserve">    住房公积金</t>
  </si>
  <si>
    <t>224</t>
  </si>
  <si>
    <t>22401</t>
  </si>
  <si>
    <t xml:space="preserve">  应急管理事务</t>
  </si>
  <si>
    <t>2240101</t>
  </si>
  <si>
    <t>2240104</t>
  </si>
  <si>
    <t xml:space="preserve">    灾害风险防治</t>
  </si>
  <si>
    <t>2240106</t>
  </si>
  <si>
    <t xml:space="preserve">    安全监管</t>
  </si>
  <si>
    <t>2240199</t>
  </si>
  <si>
    <t xml:space="preserve">    其他应急管理支出</t>
  </si>
  <si>
    <t>22402</t>
  </si>
  <si>
    <t xml:space="preserve">  消防救援事务</t>
  </si>
  <si>
    <t>2240204</t>
  </si>
  <si>
    <t xml:space="preserve">    消防应急救援</t>
  </si>
  <si>
    <t>22406</t>
  </si>
  <si>
    <t xml:space="preserve">  自然灾害防治</t>
  </si>
  <si>
    <t>2240602</t>
  </si>
  <si>
    <t xml:space="preserve">    森林草原防灾减灾</t>
  </si>
  <si>
    <t>22407</t>
  </si>
  <si>
    <t xml:space="preserve">  自然灾害救灾及恢复重建支出</t>
  </si>
  <si>
    <t>2240703</t>
  </si>
  <si>
    <t xml:space="preserve">    自然灾害救灾补助</t>
  </si>
  <si>
    <t>227</t>
  </si>
  <si>
    <t xml:space="preserve">  预备费</t>
  </si>
  <si>
    <t xml:space="preserve">    预备费</t>
  </si>
  <si>
    <t>229</t>
  </si>
  <si>
    <t>22902</t>
  </si>
  <si>
    <t xml:space="preserve">  年初预留</t>
  </si>
  <si>
    <t>2290201</t>
  </si>
  <si>
    <t xml:space="preserve">    年初预留</t>
  </si>
  <si>
    <t>22999</t>
  </si>
  <si>
    <t xml:space="preserve">  其他支出</t>
  </si>
  <si>
    <t>2299999</t>
  </si>
  <si>
    <t xml:space="preserve">    其他支出</t>
  </si>
  <si>
    <t>232</t>
  </si>
  <si>
    <t>23203</t>
  </si>
  <si>
    <t xml:space="preserve">  地方政府一般债务付息支出</t>
  </si>
  <si>
    <t>2320301</t>
  </si>
  <si>
    <t xml:space="preserve">    地方政府一般债券付息支出</t>
  </si>
  <si>
    <t>备注：一般公共预算支出明细表不好含上年结余收入安排支出5,347万元。</t>
  </si>
  <si>
    <t>附表：6</t>
  </si>
  <si>
    <t>2024年石龙区一般公共预算基本支出预算表
（按政府预算支出经济分类科目）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</si>
  <si>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</si>
  <si>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</si>
  <si>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</si>
  <si>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</si>
  <si>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</si>
  <si>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</si>
  <si>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</si>
  <si>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</si>
  <si>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</si>
  <si>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</si>
  <si>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</si>
  <si>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</si>
  <si>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公务用车运行维护费</t>
  </si>
  <si>
    <t xml:space="preserve">  维修（护）费</t>
  </si>
  <si>
    <t xml:space="preserve">  其他商品和服务支出</t>
  </si>
  <si>
    <t>机关资本性支出（一）</t>
  </si>
  <si>
    <t xml:space="preserve">  房屋建筑物购建</t>
  </si>
  <si>
    <t xml:space="preserve">  基础设施建设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</si>
  <si>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</si>
  <si>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</si>
  <si>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</si>
  <si>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</si>
  <si>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</si>
  <si>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</si>
  <si>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</si>
  <si>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</si>
  <si>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</si>
  <si>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</t>
  </si>
  <si>
    <t>对企业补助</t>
  </si>
  <si>
    <t xml:space="preserve">  费用补贴</t>
  </si>
  <si>
    <t xml:space="preserve">  其他对企业补助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</si>
  <si>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</si>
  <si>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</si>
  <si>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</si>
  <si>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</si>
  <si>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</si>
  <si>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其他对个人和家庭的补助</t>
  </si>
  <si>
    <t>对社会保障基金补助</t>
  </si>
  <si>
    <t xml:space="preserve">  对社会保险基金补助</t>
  </si>
  <si>
    <t>债务利息及费用支出</t>
  </si>
  <si>
    <t xml:space="preserve">  国内债务付息</t>
  </si>
  <si>
    <t>附表：7</t>
  </si>
  <si>
    <t>2024年市对区一般公共预算税收返还和转移支付预算表（分项目）</t>
  </si>
  <si>
    <t>金额</t>
  </si>
  <si>
    <t>一、返还性收入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</si>
  <si>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</si>
  <si>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</si>
  <si>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</si>
  <si>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</si>
  <si>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增值税五五分享税收返还收入</t>
  </si>
  <si>
    <t xml:space="preserve">      其他返还性收入</t>
  </si>
  <si>
    <t>二、一般性转移支付收入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</si>
  <si>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</si>
  <si>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</si>
  <si>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</si>
  <si>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</si>
  <si>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</si>
  <si>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</si>
  <si>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</si>
  <si>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</si>
  <si>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</si>
  <si>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</si>
  <si>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</si>
  <si>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</si>
  <si>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欠发达地区转移支付收入</t>
  </si>
  <si>
    <t xml:space="preserve">      一般公共服务共同财政事权转移支付收入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</si>
  <si>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</si>
  <si>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</si>
  <si>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</si>
  <si>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</si>
  <si>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</si>
  <si>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文化旅游体育与传媒共同财政事权转移支付收入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</si>
  <si>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</si>
  <si>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</si>
  <si>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</si>
  <si>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</si>
  <si>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</si>
  <si>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</si>
  <si>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资源勘探信息等共同财政事权转移支付收入</t>
  </si>
  <si>
    <t xml:space="preserve">      商业服务业等共同财政事权转移支付收入</t>
  </si>
  <si>
    <t xml:space="preserve">      金融共同财政事权转移支付收入</t>
  </si>
  <si>
    <t xml:space="preserve">      自然资源海洋气象等共同财政事权转移支付收入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</si>
  <si>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</si>
  <si>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</si>
  <si>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灾害防治及应急管理共同财政事权转移支付收入</t>
  </si>
  <si>
    <t xml:space="preserve">      其他共同财政事权转移支付收入</t>
  </si>
  <si>
    <t xml:space="preserve">      其他一般性转移支付收入</t>
  </si>
  <si>
    <t>三、专项转移支付收入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</si>
  <si>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</si>
  <si>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</si>
  <si>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</si>
  <si>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</si>
  <si>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</si>
  <si>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</si>
  <si>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</si>
  <si>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</si>
  <si>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</si>
  <si>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</si>
  <si>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</si>
  <si>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</si>
  <si>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</si>
  <si>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</si>
  <si>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</si>
  <si>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</si>
  <si>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</si>
  <si>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</si>
  <si>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</si>
  <si>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</si>
  <si>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</si>
  <si>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>附表：8</t>
  </si>
  <si>
    <t>2024年市对区一般公共预算税收返还和转移支付预算表（分地区）</t>
  </si>
  <si>
    <t>市 县</t>
  </si>
  <si>
    <t>税收返还</t>
  </si>
  <si>
    <t>一般性转移支付</t>
  </si>
  <si>
    <t>专项转移支付</t>
  </si>
  <si>
    <t xml:space="preserve">  石龙区</t>
  </si>
  <si>
    <t>附表：9</t>
  </si>
  <si>
    <t>2023年政府一般债务限额余额情况表（分项目）</t>
  </si>
  <si>
    <t>项   目</t>
  </si>
  <si>
    <t>执行数</t>
  </si>
  <si>
    <t>一、2022年末政府一般债务余额实际数</t>
  </si>
  <si>
    <t>二、2023年末政府一般债务余额限额</t>
  </si>
  <si>
    <t>三、2023年政府一般债券接受转贷额</t>
  </si>
  <si>
    <t>四、2023年政府一般债券还本额</t>
  </si>
  <si>
    <t>五、2023年末政府一般债务余额预计执行数</t>
  </si>
  <si>
    <t>六、2024年提前下达政府一般债务新增限额</t>
  </si>
  <si>
    <t>备注：1.2023年区汇总一般债务付息支出1313万元。</t>
  </si>
  <si>
    <t xml:space="preserve">      2.2024年区本级预算安排政府一般债券还本支出126万元，付息支出1352万元。</t>
  </si>
  <si>
    <t xml:space="preserve">      3.债务余额含政府负有偿还责任的外债余额</t>
  </si>
  <si>
    <t>附表：10</t>
  </si>
  <si>
    <t>2023年政府一般债务限额余额情况表（分地区）</t>
  </si>
  <si>
    <t>地   区</t>
  </si>
  <si>
    <t>2023年限额</t>
  </si>
  <si>
    <t>2023年末余额预计执行数</t>
  </si>
  <si>
    <t>提前下达2024年新增限额</t>
  </si>
  <si>
    <t>石龙区</t>
  </si>
  <si>
    <t>附表：11</t>
  </si>
  <si>
    <t>2024年石龙区政府性基金收支预算总表</t>
  </si>
  <si>
    <t>单位:万元</t>
  </si>
  <si>
    <t>预算科目</t>
  </si>
  <si>
    <t>一、区本级政府性基金收入</t>
  </si>
  <si>
    <t>一、区本级政府性基金支出</t>
  </si>
  <si>
    <t>二、上级补助收入</t>
  </si>
  <si>
    <t>二、年终结余</t>
  </si>
  <si>
    <t>三、上年结余收入</t>
  </si>
  <si>
    <t>三、调出资金</t>
  </si>
  <si>
    <t>四、调入资金</t>
  </si>
  <si>
    <t>四、地方政府债务还本</t>
  </si>
  <si>
    <t>五、上解支出</t>
  </si>
  <si>
    <t>附表：12</t>
  </si>
  <si>
    <t>2024年石龙区政府性基金收入预算明细表</t>
  </si>
  <si>
    <t>预算数</t>
  </si>
  <si>
    <t>国有土地收益基金收入</t>
  </si>
  <si>
    <t>农业土地开发资金收入</t>
  </si>
  <si>
    <t>国有土地使用权出让收入</t>
  </si>
  <si>
    <t>城市基础设施配套费收入</t>
  </si>
  <si>
    <t>污水处理费收入</t>
  </si>
  <si>
    <t>其他政府性基金专项债务对应项目专项收入</t>
  </si>
  <si>
    <t>合   计</t>
  </si>
  <si>
    <t>附表：13</t>
  </si>
  <si>
    <t>2024年石龙区政府性基金支出预算总表</t>
  </si>
  <si>
    <t>比上年预算的%（可比口径）</t>
  </si>
  <si>
    <t xml:space="preserve">  大中型水库移民后期扶持基金支出</t>
  </si>
  <si>
    <t xml:space="preserve">  国有土地使用权出让收入安排的支出</t>
  </si>
  <si>
    <t xml:space="preserve">  国有土地收益基金安排的支出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</si>
  <si>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</si>
  <si>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</si>
  <si>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</si>
  <si>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 xml:space="preserve">  国有土地使用权出让收入对应专项债务收入安排的支出</t>
  </si>
  <si>
    <t xml:space="preserve">  其他政府性基金及对应专项债务收入安排的支出</t>
  </si>
  <si>
    <t xml:space="preserve">  彩票发行销售机构业务费安排的支出</t>
  </si>
  <si>
    <t xml:space="preserve">  彩票公益金安排的支出</t>
  </si>
  <si>
    <t>债务发行费用支出</t>
  </si>
  <si>
    <t>债务支出</t>
  </si>
  <si>
    <t>合      计</t>
  </si>
  <si>
    <t>附表：14</t>
  </si>
  <si>
    <t>2024年石龙区政府性基金支出预算明细表</t>
  </si>
  <si>
    <t>当年收入
安排数</t>
  </si>
  <si>
    <t>上级补助
收入安排数</t>
  </si>
  <si>
    <t>债务转贷收入</t>
  </si>
  <si>
    <t>一、文化旅游体育与传媒支出</t>
  </si>
  <si>
    <t xml:space="preserve">  旅游发展基金支出</t>
  </si>
  <si>
    <t xml:space="preserve">    地方旅游开发项目补助</t>
  </si>
  <si>
    <t>二、农林水支出</t>
  </si>
  <si>
    <t xml:space="preserve">      基础设施建设和经济发展</t>
  </si>
  <si>
    <t xml:space="preserve">      其他大中型水库库区基金支出</t>
  </si>
  <si>
    <t>三、城乡社区支出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</si>
  <si>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</si>
  <si>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</si>
  <si>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</si>
  <si>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</si>
  <si>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</si>
  <si>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</si>
  <si>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</si>
  <si>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</si>
  <si>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</si>
  <si>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</si>
  <si>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</si>
  <si>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 农业生产发展支出</t>
  </si>
  <si>
    <t xml:space="preserve">      农村社会事业支出</t>
  </si>
  <si>
    <t xml:space="preserve">      农业农村生态环境支出</t>
  </si>
  <si>
    <t xml:space="preserve">      其他国有土地使用权出让收入安排的支出</t>
  </si>
  <si>
    <t xml:space="preserve">  国有土地收益基金收入安排的支出</t>
  </si>
  <si>
    <t xml:space="preserve">  农业土地开发资金收入安排的支出</t>
  </si>
  <si>
    <t xml:space="preserve">  城市基础设施配套费收入安排的支出</t>
  </si>
  <si>
    <t xml:space="preserve">  污水处理费收入安排的支出</t>
  </si>
  <si>
    <t>四、其他支出</t>
  </si>
  <si>
    <t xml:space="preserve">  其他政府性基金及对应专项债券安排的支出</t>
  </si>
  <si>
    <t xml:space="preserve">      其他地方自行试点项目收益专项债券收入安排的支出</t>
  </si>
  <si>
    <t xml:space="preserve">      用于社会福利的彩票公益金支出</t>
  </si>
  <si>
    <t xml:space="preserve">      用于体育福利的彩票公益金支出</t>
  </si>
  <si>
    <t xml:space="preserve">      用于残疾人事业的彩票公益金支出</t>
  </si>
  <si>
    <t>五、债务付息支出</t>
  </si>
  <si>
    <t xml:space="preserve">  地方政府专项债务支出</t>
  </si>
  <si>
    <t xml:space="preserve">      国有土地使用权出让金债务付息支出</t>
  </si>
  <si>
    <t xml:space="preserve">      土地储备专项债券付息支出</t>
  </si>
  <si>
    <t xml:space="preserve">      其他地方自行试点项目收益专项债务付息支出</t>
  </si>
  <si>
    <t>六、债务发行费用支出</t>
  </si>
  <si>
    <t xml:space="preserve">  地方政府专项债务发行费用支出</t>
  </si>
  <si>
    <t xml:space="preserve">    国有土地使用权出让金债务发行费用支出</t>
  </si>
  <si>
    <t xml:space="preserve">    棚户区改造专项债券发行费用支出</t>
  </si>
  <si>
    <t xml:space="preserve">    其他政府性基金债务发行费用支出</t>
  </si>
  <si>
    <t>七、债务还本支出</t>
  </si>
  <si>
    <t>附表：15</t>
  </si>
  <si>
    <t>2024年市对石龙区政府性基金转移支付预算表（分项目）</t>
  </si>
  <si>
    <t xml:space="preserve">    大中型水库移民后期扶持基金的支出</t>
  </si>
  <si>
    <t>三、其他支出</t>
  </si>
  <si>
    <t xml:space="preserve">    彩票公益金安排的支出</t>
  </si>
  <si>
    <t xml:space="preserve">    其他政府性基金及对应专项债券收入安排的支出</t>
  </si>
  <si>
    <t>附表：16</t>
  </si>
  <si>
    <t>2024年市对石龙区政府性基金转移支付预算表（分地区）</t>
  </si>
  <si>
    <t>市县</t>
  </si>
  <si>
    <t>附表：17</t>
  </si>
  <si>
    <t>2023年石龙区政府专项债务限额余额情况表（分项目）</t>
  </si>
  <si>
    <t>一、2022年末政府专项债务余额实际数</t>
  </si>
  <si>
    <t>二、2023年末政府专项债务余额限额</t>
  </si>
  <si>
    <t>三、2023年政府专项债券接受转贷额</t>
  </si>
  <si>
    <t>四、2023年政府专项债券还本额</t>
  </si>
  <si>
    <t>五、2023年末政府专项债务余额预计执行数</t>
  </si>
  <si>
    <t>六、2024年提前下达政府专项债务新增限额</t>
  </si>
  <si>
    <t>备注：1.2023年区汇总专项债务付息支出2630万元。</t>
  </si>
  <si>
    <t xml:space="preserve">      2.2024年区本级预算安排政府专项债券还本支出500万元，付息支出2999万元。</t>
  </si>
  <si>
    <t>附表：18</t>
  </si>
  <si>
    <t>2023年石龙区政府专项债务限额余额情况表（分地区）</t>
  </si>
  <si>
    <t>提前下达2024年
新增限额</t>
  </si>
  <si>
    <t xml:space="preserve">        石龙区</t>
  </si>
  <si>
    <t>备注：1.截至2023年12月份，市下达我市专项债务限额100400万元，我区专项债务余额为99140万元，不超下限额。</t>
  </si>
  <si>
    <t xml:space="preserve">     2.按照上级政策要求，除申请发行新增政府债券外，政府严禁擅自增加政府债务。</t>
  </si>
  <si>
    <t>附表：19</t>
  </si>
  <si>
    <t>2024年石龙区国有资本经营收支预算总表</t>
  </si>
  <si>
    <t>利润收入</t>
  </si>
  <si>
    <t>解决历史遗留问题及改革成本支出</t>
  </si>
  <si>
    <t>石油石化企业利润收入</t>
  </si>
  <si>
    <t>“三供一业”移交补助支出</t>
  </si>
  <si>
    <t>钢铁企业利润收入</t>
  </si>
  <si>
    <t>国有企业办职教幼教补助支出</t>
  </si>
  <si>
    <t>运输企业利润收入</t>
  </si>
  <si>
    <t>国有企业办公共服务机构移交补助支出</t>
  </si>
  <si>
    <t>投资服务企业利润收入</t>
  </si>
  <si>
    <t>国有企业退休人员社会化管理补助支出</t>
  </si>
  <si>
    <t>贸易企业利润收入</t>
  </si>
  <si>
    <t>国有企业改革成本支出</t>
  </si>
  <si>
    <t>建筑施工企业利润收入</t>
  </si>
  <si>
    <t>国有企业资本金注入</t>
  </si>
  <si>
    <t>房地产企业利润收入</t>
  </si>
  <si>
    <t>国有经济结构调整支出</t>
  </si>
  <si>
    <t>对外合作企业利润收入</t>
  </si>
  <si>
    <t>公益性设施投资支出</t>
  </si>
  <si>
    <t>医药企业利润收入</t>
  </si>
  <si>
    <t>前瞻性战略性产业发展支出</t>
  </si>
  <si>
    <t>农林牧渔企业利润收入</t>
  </si>
  <si>
    <t>生态环境保护支出</t>
  </si>
  <si>
    <t>地质勘查企业利润收入</t>
  </si>
  <si>
    <t>支持科技进步支出</t>
  </si>
  <si>
    <t>教育文化广播企业利润收入</t>
  </si>
  <si>
    <t>保障国家经济安全支出</t>
  </si>
  <si>
    <t>科学研究企业利润收入</t>
  </si>
  <si>
    <t>其他国有企业资本金注入</t>
  </si>
  <si>
    <t>机关社团所属企业利润收入</t>
  </si>
  <si>
    <t>其他国有资本经营预算支出</t>
  </si>
  <si>
    <t>其他国有资本经营预算企业利润收入</t>
  </si>
  <si>
    <t>股利、股息收入</t>
  </si>
  <si>
    <t>国有控股公司股利、股息收入</t>
  </si>
  <si>
    <t>国有参股公司股利、股息收入</t>
  </si>
  <si>
    <t>其他国有资本经营预算企业股利、股息收入</t>
  </si>
  <si>
    <t>产权转让收入</t>
  </si>
  <si>
    <t>其他国有资本经营预算企业产权转让收入</t>
  </si>
  <si>
    <t>本年收入合计</t>
  </si>
  <si>
    <t>本年支出合计</t>
  </si>
  <si>
    <t>上级专项转移支付收入</t>
  </si>
  <si>
    <t>调出资金</t>
  </si>
  <si>
    <t>上年结转收入</t>
  </si>
  <si>
    <t>附表：20</t>
  </si>
  <si>
    <t>2024年石龙区国有资本经营收入预算表</t>
  </si>
  <si>
    <t>附表：21</t>
  </si>
  <si>
    <t>2024年石龙区国有资本经营支出预算表</t>
  </si>
  <si>
    <t>附表：22</t>
  </si>
  <si>
    <t>2024年市对石龙区国有资本经营预算转移支付预算表(分项目)</t>
  </si>
  <si>
    <t>一、解决历史遗留问题及改革成本</t>
  </si>
  <si>
    <t>二、国有企业资本金注入</t>
  </si>
  <si>
    <t>三、其他国有资本经营预算支出</t>
  </si>
  <si>
    <t>附表：23</t>
  </si>
  <si>
    <t>2024年市对石龙区国有资本经营预算转移支付（分地区）</t>
  </si>
  <si>
    <t>附表：24</t>
  </si>
  <si>
    <t>2024年石龙区社会保险基金收支预算总表</t>
  </si>
  <si>
    <t>机关事业单位基本养老保险基金收入</t>
  </si>
  <si>
    <t>机关事业单位基本养老保险基金支出</t>
  </si>
  <si>
    <t xml:space="preserve">  保险基金缴费收入</t>
  </si>
  <si>
    <t xml:space="preserve">  基础养老金支出</t>
  </si>
  <si>
    <t xml:space="preserve">  财政补助收入</t>
  </si>
  <si>
    <t xml:space="preserve">  个人账户养老金支出</t>
  </si>
  <si>
    <t xml:space="preserve">  利息收入</t>
  </si>
  <si>
    <t xml:space="preserve">  丧葬抚恤补助支出</t>
  </si>
  <si>
    <t xml:space="preserve">  转移收入</t>
  </si>
  <si>
    <t xml:space="preserve">  其他城乡居民养老保险基金支出</t>
  </si>
  <si>
    <t xml:space="preserve">  委托投资收益</t>
  </si>
  <si>
    <t xml:space="preserve">  上级补助收入</t>
  </si>
  <si>
    <t xml:space="preserve">  其他收入</t>
  </si>
  <si>
    <t>年终滚存结余</t>
  </si>
  <si>
    <t>总计</t>
  </si>
  <si>
    <t>附表：25</t>
  </si>
  <si>
    <t>2024年石龙区社会保险基金收入预算表</t>
  </si>
  <si>
    <t xml:space="preserve">   保险基金缴费收入</t>
  </si>
  <si>
    <t xml:space="preserve">   财政补助收入</t>
  </si>
  <si>
    <t xml:space="preserve">   利息收入</t>
  </si>
  <si>
    <t xml:space="preserve">   转移收入</t>
  </si>
  <si>
    <t xml:space="preserve">   委托投资收益</t>
  </si>
  <si>
    <t xml:space="preserve">   上级补助收入</t>
  </si>
  <si>
    <t xml:space="preserve">   其他收入</t>
  </si>
  <si>
    <t>附表：26</t>
  </si>
  <si>
    <t>2024年石龙区社会保险基金支出预算表</t>
  </si>
  <si>
    <t xml:space="preserve">   基础养老金支出</t>
  </si>
  <si>
    <t xml:space="preserve">   个人账户养老金支出</t>
  </si>
  <si>
    <t xml:space="preserve">   丧葬抚恤补助支出</t>
  </si>
  <si>
    <t>其他城乡居民养老保险基金支出</t>
  </si>
  <si>
    <t>总  计</t>
  </si>
  <si>
    <t>附表：27</t>
  </si>
  <si>
    <t>2024年石龙区社会保险基金结余预算表</t>
  </si>
  <si>
    <t>年初滚存结余</t>
  </si>
  <si>
    <t>本年收支结余</t>
  </si>
  <si>
    <t>年末滚存结余</t>
  </si>
  <si>
    <t>机关事业单位基本养老保险基金</t>
  </si>
  <si>
    <t>附表：28</t>
  </si>
  <si>
    <t>2024年石龙区“三公经费”预算汇总表</t>
  </si>
  <si>
    <t>项    目</t>
  </si>
  <si>
    <t>2023年财政拨款预算安排数</t>
  </si>
  <si>
    <t>2024年财政拨款预算安排数</t>
  </si>
  <si>
    <t>较上年预算增长%</t>
  </si>
  <si>
    <t>“三公经费”合计</t>
  </si>
  <si>
    <t xml:space="preserve">  因公出国（境）费用</t>
  </si>
  <si>
    <t xml:space="preserve"> </t>
  </si>
  <si>
    <t xml:space="preserve">  公务用车辆购置</t>
  </si>
  <si>
    <t>备注：1.按照有关规定，“三公”经费包括因公出国（境）费、公务接待费、公务用车购置及运行费。（1）因公出国（境）费指单位工作人员公务出国（境）的住宿费、差旅费、伙食补助费、杂费、培训费等支出。（2）公务接待费指单位按规定开支的各类公务接待（含外宾接待）支出。（3）公务用车购置及运行费指单位公务用车购置费、燃料费、维修费、过路过桥费、保险费等支出，公务用车指用于履行公务的机动车辆，包括领导干部专车。
      2.2024年区本级“三公”经费财政拨款预算安排数比上年减少64万元，可比口径减少15.06%，主要原因是一是继续贯彻政府过“紧日子”要求,压减交通费支出，二是单位没有新车购置更换。
      3.2024年本表“三公”经费包括基本支出安排的“三公”经费。</t>
  </si>
  <si>
    <t>附表：29</t>
  </si>
  <si>
    <t>2024年石龙区基本建设支出预算表</t>
  </si>
  <si>
    <t>一、一般公共服务支出</t>
  </si>
  <si>
    <t>二、公共安全支出</t>
  </si>
  <si>
    <t>三、教育支出</t>
  </si>
  <si>
    <t>四、科学技术支出</t>
  </si>
  <si>
    <t>五、文化体育与传媒支出</t>
  </si>
  <si>
    <t>六、社会保障和就业支出</t>
  </si>
  <si>
    <t>七、卫生健康支出</t>
  </si>
  <si>
    <t>八、农林水支出</t>
  </si>
  <si>
    <t>九、交通运输支出</t>
  </si>
  <si>
    <t>十、城乡社区支出</t>
  </si>
  <si>
    <t>十一、其他支出</t>
  </si>
  <si>
    <t>区级基本建设支出合计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</si>
</sst>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;[Red]0"/>
    <numFmt numFmtId="178" formatCode="0.0%"/>
    <numFmt numFmtId="179" formatCode="0_ "/>
    <numFmt numFmtId="180" formatCode="#,##0_ "/>
    <numFmt numFmtId="181" formatCode="0.0_ "/>
    <numFmt numFmtId="182" formatCode="0_);[Red]\(0\)"/>
  </numFmts>
  <fonts count="51">
    <font>
      <sz val="11"/>
      <color indexed="8"/>
      <name val="宋体"/>
      <charset val="134"/>
    </font>
    <font>
      <sz val="20"/>
      <name val="方正大标宋简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24"/>
      <color rgb="FF00B0F0"/>
      <name val="黑体"/>
      <charset val="134"/>
    </font>
    <font>
      <sz val="10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b/>
      <sz val="20"/>
      <name val="方正大标宋简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20"/>
      <color theme="9" tint="-0.25"/>
      <name val="方正大标宋简体"/>
      <charset val="134"/>
    </font>
    <font>
      <sz val="11"/>
      <color theme="9" tint="-0.25"/>
      <name val="宋体"/>
      <charset val="134"/>
    </font>
    <font>
      <b/>
      <sz val="11"/>
      <color theme="9" tint="-0.25"/>
      <name val="宋体"/>
      <charset val="134"/>
    </font>
    <font>
      <sz val="20"/>
      <color rgb="FF00B0F0"/>
      <name val="方正大标宋简体"/>
      <charset val="134"/>
    </font>
    <font>
      <sz val="10.5"/>
      <name val="宋体"/>
      <charset val="134"/>
    </font>
    <font>
      <sz val="11"/>
      <color theme="9" tint="-0.25"/>
      <name val="SimSun"/>
      <charset val="134"/>
    </font>
    <font>
      <sz val="11"/>
      <name val="SimSun"/>
      <charset val="134"/>
    </font>
    <font>
      <sz val="12"/>
      <color theme="9" tint="-0.25"/>
      <name val="宋体"/>
      <charset val="134"/>
    </font>
    <font>
      <sz val="11"/>
      <color theme="9" tint="-0.25"/>
      <name val="黑体"/>
      <charset val="134"/>
    </font>
    <font>
      <sz val="11"/>
      <color indexed="8"/>
      <name val="黑体"/>
      <charset val="134"/>
    </font>
    <font>
      <b/>
      <sz val="18"/>
      <name val="宋体"/>
      <charset val="134"/>
    </font>
    <font>
      <b/>
      <sz val="18"/>
      <name val="黑体"/>
      <charset val="134"/>
    </font>
    <font>
      <sz val="11"/>
      <color rgb="FF92D050"/>
      <name val="宋体"/>
      <charset val="134"/>
    </font>
    <font>
      <b/>
      <sz val="20"/>
      <name val="宋体"/>
      <charset val="134"/>
    </font>
    <font>
      <sz val="11"/>
      <color rgb="FF92D050"/>
      <name val="黑体"/>
      <charset val="134"/>
    </font>
    <font>
      <sz val="10"/>
      <color rgb="FF92D050"/>
      <name val="宋体"/>
      <charset val="134"/>
    </font>
    <font>
      <sz val="10"/>
      <name val="黑体"/>
      <charset val="134"/>
    </font>
    <font>
      <sz val="11"/>
      <color rgb="FF00B050"/>
      <name val="宋体"/>
      <charset val="134"/>
    </font>
    <font>
      <sz val="12"/>
      <color rgb="FF00B05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" borderId="18" applyNumberFormat="0" applyAlignment="0" applyProtection="0">
      <alignment vertical="center"/>
    </xf>
    <xf numFmtId="0" fontId="41" fillId="2" borderId="19" applyNumberFormat="0" applyAlignment="0" applyProtection="0">
      <alignment vertical="center"/>
    </xf>
    <xf numFmtId="0" fontId="42" fillId="2" borderId="18" applyNumberFormat="0" applyAlignment="0" applyProtection="0">
      <alignment vertical="center"/>
    </xf>
    <xf numFmtId="0" fontId="43" fillId="5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0" fillId="0" borderId="0"/>
    <xf numFmtId="0" fontId="0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0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5" fontId="0" fillId="0" borderId="0" applyFont="0" applyFill="0" applyBorder="0" applyAlignment="0" applyProtection="0">
      <alignment vertical="center"/>
    </xf>
  </cellStyleXfs>
  <cellXfs count="340">
    <xf numFmtId="0" fontId="0" fillId="0" borderId="0" xfId="0">
      <alignment vertical="center"/>
    </xf>
    <xf numFmtId="0" fontId="1" fillId="0" borderId="0" xfId="56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56" applyFont="1" applyFill="1" applyBorder="1" applyAlignment="1">
      <alignment vertical="center"/>
    </xf>
    <xf numFmtId="0" fontId="2" fillId="0" borderId="1" xfId="56" applyFont="1" applyFill="1" applyBorder="1" applyAlignment="1">
      <alignment horizontal="right" vertical="center"/>
    </xf>
    <xf numFmtId="0" fontId="2" fillId="0" borderId="2" xfId="56" applyFont="1" applyFill="1" applyBorder="1" applyAlignment="1">
      <alignment horizontal="center" vertical="center" wrapText="1"/>
    </xf>
    <xf numFmtId="0" fontId="2" fillId="0" borderId="2" xfId="92" applyFont="1" applyFill="1" applyBorder="1" applyAlignment="1">
      <alignment vertical="center" wrapText="1"/>
    </xf>
    <xf numFmtId="176" fontId="2" fillId="0" borderId="2" xfId="93" applyNumberFormat="1" applyFont="1" applyFill="1" applyBorder="1" applyAlignment="1">
      <alignment horizontal="right" vertical="center" wrapText="1"/>
    </xf>
    <xf numFmtId="0" fontId="2" fillId="0" borderId="0" xfId="56" applyFont="1" applyFill="1" applyBorder="1" applyAlignme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/>
    <xf numFmtId="0" fontId="5" fillId="0" borderId="0" xfId="0" applyNumberFormat="1" applyFont="1" applyFill="1" applyBorder="1" applyAlignment="1"/>
    <xf numFmtId="0" fontId="5" fillId="0" borderId="0" xfId="0" applyFont="1" applyFill="1" applyBorder="1" applyAlignment="1"/>
    <xf numFmtId="10" fontId="5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>
      <alignment vertical="center"/>
    </xf>
    <xf numFmtId="0" fontId="8" fillId="0" borderId="0" xfId="89" applyFont="1" applyFill="1" applyAlignment="1">
      <alignment vertical="center"/>
    </xf>
    <xf numFmtId="179" fontId="8" fillId="0" borderId="0" xfId="90" applyNumberFormat="1" applyFont="1" applyFill="1" applyAlignment="1">
      <alignment horizontal="center" vertical="center"/>
    </xf>
    <xf numFmtId="0" fontId="8" fillId="0" borderId="0" xfId="90" applyFont="1" applyFill="1" applyAlignment="1">
      <alignment vertical="center"/>
    </xf>
    <xf numFmtId="3" fontId="1" fillId="0" borderId="0" xfId="0" applyNumberFormat="1" applyFont="1" applyFill="1" applyBorder="1" applyAlignment="1" applyProtection="1">
      <alignment horizontal="center" vertical="center"/>
    </xf>
    <xf numFmtId="3" fontId="5" fillId="0" borderId="0" xfId="0" applyNumberFormat="1" applyFont="1" applyFill="1" applyBorder="1" applyAlignment="1" applyProtection="1">
      <alignment horizontal="right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180" fontId="2" fillId="0" borderId="2" xfId="0" applyNumberFormat="1" applyFont="1" applyFill="1" applyBorder="1" applyAlignment="1">
      <alignment horizontal="right" vertical="center" wrapText="1"/>
    </xf>
    <xf numFmtId="180" fontId="2" fillId="0" borderId="2" xfId="0" applyNumberFormat="1" applyFont="1" applyFill="1" applyBorder="1" applyAlignment="1">
      <alignment horizontal="right" vertical="center"/>
    </xf>
    <xf numFmtId="180" fontId="2" fillId="0" borderId="2" xfId="91" applyNumberFormat="1" applyFont="1" applyFill="1" applyBorder="1" applyAlignment="1">
      <alignment horizontal="right" vertical="center" wrapText="1"/>
    </xf>
    <xf numFmtId="180" fontId="0" fillId="0" borderId="0" xfId="0" applyNumberFormat="1" applyFill="1">
      <alignment vertical="center"/>
    </xf>
    <xf numFmtId="0" fontId="8" fillId="2" borderId="0" xfId="88" applyFont="1" applyFill="1" applyAlignment="1">
      <alignment vertical="center"/>
    </xf>
    <xf numFmtId="180" fontId="8" fillId="0" borderId="0" xfId="87" applyNumberFormat="1" applyFont="1" applyFill="1" applyBorder="1" applyAlignment="1">
      <alignment horizontal="right" vertical="center"/>
    </xf>
    <xf numFmtId="0" fontId="1" fillId="2" borderId="0" xfId="86" applyFont="1" applyFill="1" applyBorder="1" applyAlignment="1">
      <alignment horizontal="center" vertical="center"/>
    </xf>
    <xf numFmtId="180" fontId="1" fillId="0" borderId="0" xfId="86" applyNumberFormat="1" applyFont="1" applyFill="1" applyBorder="1" applyAlignment="1">
      <alignment horizontal="center" vertical="center"/>
    </xf>
    <xf numFmtId="180" fontId="2" fillId="0" borderId="0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179" fontId="1" fillId="0" borderId="0" xfId="86" applyNumberFormat="1" applyFont="1" applyFill="1" applyBorder="1" applyAlignment="1">
      <alignment horizontal="center" vertical="center"/>
    </xf>
    <xf numFmtId="180" fontId="0" fillId="0" borderId="0" xfId="0" applyNumberFormat="1" applyFill="1" applyAlignment="1">
      <alignment horizontal="center" vertical="center"/>
    </xf>
    <xf numFmtId="0" fontId="10" fillId="2" borderId="0" xfId="86" applyFont="1" applyFill="1" applyAlignment="1">
      <alignment horizontal="center" vertical="center"/>
    </xf>
    <xf numFmtId="180" fontId="10" fillId="0" borderId="0" xfId="86" applyNumberFormat="1" applyFont="1" applyFill="1" applyAlignment="1">
      <alignment horizontal="center" vertical="center"/>
    </xf>
    <xf numFmtId="0" fontId="10" fillId="0" borderId="0" xfId="86" applyFont="1" applyFill="1" applyAlignment="1">
      <alignment horizontal="center" vertical="center"/>
    </xf>
    <xf numFmtId="180" fontId="5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80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0" xfId="77" applyFill="1">
      <alignment vertical="center"/>
    </xf>
    <xf numFmtId="0" fontId="4" fillId="0" borderId="0" xfId="77" applyFont="1" applyFill="1">
      <alignment vertical="center"/>
    </xf>
    <xf numFmtId="0" fontId="12" fillId="0" borderId="0" xfId="63" applyFont="1" applyFill="1" applyBorder="1" applyAlignment="1">
      <alignment horizontal="center" vertical="center"/>
    </xf>
    <xf numFmtId="0" fontId="2" fillId="0" borderId="0" xfId="77" applyFont="1" applyFill="1" applyAlignment="1">
      <alignment vertical="center"/>
    </xf>
    <xf numFmtId="0" fontId="2" fillId="0" borderId="0" xfId="77" applyFont="1" applyFill="1" applyAlignment="1">
      <alignment horizontal="right" vertical="center"/>
    </xf>
    <xf numFmtId="0" fontId="2" fillId="0" borderId="2" xfId="77" applyFont="1" applyFill="1" applyBorder="1" applyAlignment="1">
      <alignment horizontal="center" vertical="center"/>
    </xf>
    <xf numFmtId="0" fontId="5" fillId="0" borderId="0" xfId="78" applyFill="1">
      <alignment vertical="center"/>
    </xf>
    <xf numFmtId="0" fontId="12" fillId="0" borderId="0" xfId="78" applyFont="1" applyFill="1" applyAlignment="1">
      <alignment horizontal="center" vertical="center"/>
    </xf>
    <xf numFmtId="0" fontId="2" fillId="0" borderId="0" xfId="78" applyFont="1" applyFill="1" applyAlignment="1">
      <alignment vertical="center"/>
    </xf>
    <xf numFmtId="0" fontId="2" fillId="0" borderId="0" xfId="78" applyFont="1" applyFill="1" applyAlignment="1">
      <alignment horizontal="right" vertical="center"/>
    </xf>
    <xf numFmtId="0" fontId="2" fillId="0" borderId="3" xfId="58" applyFont="1" applyFill="1" applyBorder="1" applyAlignment="1">
      <alignment horizontal="center" vertical="center" wrapText="1"/>
    </xf>
    <xf numFmtId="0" fontId="9" fillId="0" borderId="3" xfId="58" applyFont="1" applyFill="1" applyBorder="1" applyAlignment="1">
      <alignment horizontal="center" vertical="center" wrapText="1"/>
    </xf>
    <xf numFmtId="0" fontId="2" fillId="0" borderId="2" xfId="58" applyFont="1" applyFill="1" applyBorder="1" applyAlignment="1">
      <alignment horizontal="center" vertical="center" wrapText="1"/>
    </xf>
    <xf numFmtId="0" fontId="2" fillId="0" borderId="3" xfId="58" applyFont="1" applyFill="1" applyBorder="1" applyAlignment="1">
      <alignment horizontal="left" vertical="center" wrapText="1"/>
    </xf>
    <xf numFmtId="0" fontId="2" fillId="0" borderId="2" xfId="78" applyFont="1" applyFill="1" applyBorder="1" applyAlignment="1">
      <alignment horizontal="center" vertical="center"/>
    </xf>
    <xf numFmtId="0" fontId="2" fillId="0" borderId="2" xfId="58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8" fillId="0" borderId="0" xfId="85" applyFont="1" applyFill="1" applyBorder="1" applyAlignment="1">
      <alignment vertical="center"/>
    </xf>
    <xf numFmtId="0" fontId="8" fillId="0" borderId="0" xfId="57" applyFont="1" applyFill="1" applyBorder="1" applyAlignment="1">
      <alignment horizontal="center" vertical="center"/>
    </xf>
    <xf numFmtId="0" fontId="1" fillId="0" borderId="0" xfId="58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1"/>
    </xf>
    <xf numFmtId="0" fontId="2" fillId="0" borderId="5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8" fillId="0" borderId="0" xfId="57" applyFont="1" applyFill="1" applyBorder="1" applyAlignment="1">
      <alignment vertical="center"/>
    </xf>
    <xf numFmtId="0" fontId="13" fillId="0" borderId="0" xfId="58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indent="1"/>
    </xf>
    <xf numFmtId="0" fontId="14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center" vertical="center"/>
    </xf>
    <xf numFmtId="0" fontId="8" fillId="0" borderId="0" xfId="77" applyFont="1" applyFill="1" applyAlignment="1">
      <alignment vertical="center"/>
    </xf>
    <xf numFmtId="0" fontId="16" fillId="0" borderId="0" xfId="63" applyFont="1" applyFill="1" applyAlignment="1">
      <alignment horizontal="center" vertical="center"/>
    </xf>
    <xf numFmtId="0" fontId="1" fillId="0" borderId="0" xfId="63" applyFont="1" applyFill="1" applyBorder="1" applyAlignment="1">
      <alignment vertical="center"/>
    </xf>
    <xf numFmtId="0" fontId="2" fillId="0" borderId="0" xfId="77" applyFont="1" applyFill="1" applyBorder="1" applyAlignment="1">
      <alignment vertical="center"/>
    </xf>
    <xf numFmtId="0" fontId="17" fillId="0" borderId="0" xfId="77" applyFont="1" applyFill="1" applyBorder="1" applyAlignment="1">
      <alignment vertical="center"/>
    </xf>
    <xf numFmtId="0" fontId="14" fillId="0" borderId="3" xfId="77" applyFont="1" applyFill="1" applyBorder="1" applyAlignment="1">
      <alignment horizontal="center" vertical="center" wrapText="1"/>
    </xf>
    <xf numFmtId="0" fontId="14" fillId="0" borderId="2" xfId="63" applyFont="1" applyFill="1" applyBorder="1" applyAlignment="1">
      <alignment horizontal="center" vertical="center" wrapText="1"/>
    </xf>
    <xf numFmtId="0" fontId="14" fillId="0" borderId="2" xfId="77" applyFont="1" applyFill="1" applyBorder="1" applyAlignment="1">
      <alignment horizontal="center" vertical="center" wrapText="1"/>
    </xf>
    <xf numFmtId="0" fontId="17" fillId="0" borderId="0" xfId="77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/>
    </xf>
    <xf numFmtId="180" fontId="14" fillId="0" borderId="2" xfId="0" applyNumberFormat="1" applyFont="1" applyFill="1" applyBorder="1" applyAlignment="1">
      <alignment horizontal="right" vertical="center" wrapText="1"/>
    </xf>
    <xf numFmtId="180" fontId="18" fillId="0" borderId="2" xfId="84" applyNumberFormat="1" applyFont="1" applyFill="1" applyBorder="1" applyAlignment="1">
      <alignment horizontal="right" vertical="center" wrapText="1"/>
    </xf>
    <xf numFmtId="180" fontId="14" fillId="0" borderId="2" xfId="77" applyNumberFormat="1" applyFont="1" applyFill="1" applyBorder="1" applyAlignment="1">
      <alignment horizontal="right" vertical="center"/>
    </xf>
    <xf numFmtId="0" fontId="7" fillId="0" borderId="0" xfId="77" applyFont="1" applyFill="1" applyAlignment="1">
      <alignment horizontal="left" vertical="center" wrapText="1"/>
    </xf>
    <xf numFmtId="0" fontId="5" fillId="0" borderId="0" xfId="77" applyFill="1" applyAlignment="1">
      <alignment vertical="center" wrapText="1"/>
    </xf>
    <xf numFmtId="0" fontId="7" fillId="0" borderId="0" xfId="77" applyFont="1" applyFill="1" applyAlignment="1">
      <alignment vertical="center"/>
    </xf>
    <xf numFmtId="0" fontId="5" fillId="0" borderId="0" xfId="77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63" applyFont="1" applyFill="1" applyBorder="1" applyAlignment="1">
      <alignment horizontal="center" vertical="center"/>
    </xf>
    <xf numFmtId="0" fontId="2" fillId="0" borderId="0" xfId="77" applyFont="1" applyFill="1" applyBorder="1" applyAlignment="1">
      <alignment horizontal="right" vertical="center"/>
    </xf>
    <xf numFmtId="0" fontId="2" fillId="0" borderId="2" xfId="77" applyFont="1" applyFill="1" applyBorder="1" applyAlignment="1">
      <alignment horizontal="center" vertical="center" wrapText="1"/>
    </xf>
    <xf numFmtId="0" fontId="2" fillId="0" borderId="2" xfId="77" applyFont="1" applyFill="1" applyBorder="1" applyAlignment="1">
      <alignment vertical="center" wrapText="1"/>
    </xf>
    <xf numFmtId="180" fontId="2" fillId="0" borderId="2" xfId="77" applyNumberFormat="1" applyFont="1" applyFill="1" applyBorder="1" applyAlignment="1">
      <alignment horizontal="right" vertical="center"/>
    </xf>
    <xf numFmtId="180" fontId="19" fillId="0" borderId="2" xfId="84" applyNumberFormat="1" applyFont="1" applyFill="1" applyBorder="1" applyAlignment="1">
      <alignment horizontal="right" vertical="center" wrapText="1"/>
    </xf>
    <xf numFmtId="0" fontId="2" fillId="0" borderId="0" xfId="77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5" fillId="0" borderId="0" xfId="77" applyFill="1" applyAlignment="1">
      <alignment vertical="center"/>
    </xf>
    <xf numFmtId="0" fontId="4" fillId="0" borderId="3" xfId="77" applyFont="1" applyFill="1" applyBorder="1" applyAlignment="1">
      <alignment horizontal="center" vertical="center" wrapText="1"/>
    </xf>
    <xf numFmtId="0" fontId="4" fillId="0" borderId="2" xfId="63" applyFont="1" applyFill="1" applyBorder="1" applyAlignment="1">
      <alignment horizontal="center" vertical="center" wrapText="1"/>
    </xf>
    <xf numFmtId="0" fontId="5" fillId="0" borderId="2" xfId="77" applyFont="1" applyFill="1" applyBorder="1" applyAlignment="1">
      <alignment horizontal="center" vertical="center"/>
    </xf>
    <xf numFmtId="176" fontId="20" fillId="0" borderId="2" xfId="77" applyNumberFormat="1" applyFont="1" applyFill="1" applyBorder="1" applyAlignment="1">
      <alignment horizontal="right" vertical="center"/>
    </xf>
    <xf numFmtId="0" fontId="8" fillId="0" borderId="0" xfId="78" applyFont="1" applyFill="1" applyAlignment="1">
      <alignment vertical="center"/>
    </xf>
    <xf numFmtId="0" fontId="1" fillId="0" borderId="0" xfId="78" applyFont="1" applyFill="1" applyAlignment="1">
      <alignment horizontal="center" vertical="center"/>
    </xf>
    <xf numFmtId="0" fontId="17" fillId="0" borderId="0" xfId="78" applyFont="1" applyFill="1" applyAlignment="1">
      <alignment vertical="center"/>
    </xf>
    <xf numFmtId="0" fontId="17" fillId="0" borderId="0" xfId="78" applyFont="1" applyFill="1" applyAlignment="1">
      <alignment horizontal="right" vertical="center"/>
    </xf>
    <xf numFmtId="0" fontId="9" fillId="0" borderId="2" xfId="83" applyFont="1" applyFill="1" applyBorder="1" applyAlignment="1">
      <alignment horizontal="center" vertical="center"/>
    </xf>
    <xf numFmtId="49" fontId="2" fillId="0" borderId="2" xfId="82" applyNumberFormat="1" applyFont="1" applyFill="1" applyBorder="1" applyAlignment="1">
      <alignment horizontal="center" vertical="center"/>
    </xf>
    <xf numFmtId="180" fontId="2" fillId="0" borderId="2" xfId="81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 applyProtection="1">
      <alignment vertical="center"/>
    </xf>
    <xf numFmtId="0" fontId="2" fillId="0" borderId="2" xfId="0" applyFont="1" applyBorder="1">
      <alignment vertical="center"/>
    </xf>
    <xf numFmtId="180" fontId="2" fillId="0" borderId="2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8" fillId="0" borderId="0" xfId="62" applyFont="1" applyFill="1" applyBorder="1" applyAlignment="1">
      <alignment horizontal="center" vertical="center"/>
    </xf>
    <xf numFmtId="0" fontId="1" fillId="0" borderId="0" xfId="62" applyFont="1" applyFill="1" applyAlignment="1">
      <alignment horizontal="center" vertical="center"/>
    </xf>
    <xf numFmtId="180" fontId="1" fillId="0" borderId="0" xfId="62" applyNumberFormat="1" applyFont="1" applyFill="1" applyAlignment="1">
      <alignment horizontal="center" vertical="center"/>
    </xf>
    <xf numFmtId="0" fontId="5" fillId="0" borderId="0" xfId="62" applyFont="1" applyFill="1" applyBorder="1" applyAlignment="1">
      <alignment horizontal="center" vertical="center"/>
    </xf>
    <xf numFmtId="0" fontId="5" fillId="0" borderId="0" xfId="62" applyFont="1" applyFill="1" applyBorder="1" applyAlignment="1">
      <alignment vertical="center"/>
    </xf>
    <xf numFmtId="0" fontId="5" fillId="0" borderId="0" xfId="62" applyFont="1" applyFill="1" applyAlignment="1">
      <alignment horizontal="right" vertical="center"/>
    </xf>
    <xf numFmtId="180" fontId="5" fillId="0" borderId="0" xfId="62" applyNumberFormat="1" applyFont="1" applyFill="1" applyAlignment="1">
      <alignment horizontal="right" vertical="center"/>
    </xf>
    <xf numFmtId="0" fontId="5" fillId="0" borderId="3" xfId="62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/>
    </xf>
    <xf numFmtId="0" fontId="5" fillId="0" borderId="2" xfId="80" applyFont="1" applyFill="1" applyBorder="1" applyAlignment="1">
      <alignment horizontal="center" vertical="center" wrapText="1"/>
    </xf>
    <xf numFmtId="0" fontId="5" fillId="0" borderId="2" xfId="62" applyFont="1" applyFill="1" applyBorder="1" applyAlignment="1">
      <alignment horizontal="center" vertical="center" wrapText="1"/>
    </xf>
    <xf numFmtId="180" fontId="5" fillId="0" borderId="2" xfId="0" applyNumberFormat="1" applyFont="1" applyBorder="1" applyAlignment="1">
      <alignment horizontal="center" vertical="center" wrapText="1"/>
    </xf>
    <xf numFmtId="49" fontId="2" fillId="0" borderId="2" xfId="62" applyNumberFormat="1" applyFont="1" applyFill="1" applyBorder="1" applyAlignment="1" applyProtection="1">
      <alignment horizontal="left" vertical="center" wrapText="1"/>
    </xf>
    <xf numFmtId="176" fontId="5" fillId="0" borderId="2" xfId="62" applyNumberFormat="1" applyFont="1" applyFill="1" applyBorder="1" applyAlignment="1">
      <alignment horizontal="right" vertical="center"/>
    </xf>
    <xf numFmtId="180" fontId="2" fillId="0" borderId="2" xfId="0" applyNumberFormat="1" applyFont="1" applyBorder="1">
      <alignment vertical="center"/>
    </xf>
    <xf numFmtId="49" fontId="17" fillId="0" borderId="2" xfId="62" applyNumberFormat="1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/>
    </xf>
    <xf numFmtId="0" fontId="2" fillId="0" borderId="2" xfId="62" applyFont="1" applyFill="1" applyBorder="1" applyAlignment="1">
      <alignment horizontal="center" vertical="center"/>
    </xf>
    <xf numFmtId="180" fontId="5" fillId="0" borderId="2" xfId="62" applyNumberFormat="1" applyFont="1" applyFill="1" applyBorder="1" applyAlignment="1">
      <alignment horizontal="right" vertical="center"/>
    </xf>
    <xf numFmtId="0" fontId="2" fillId="0" borderId="0" xfId="0" applyFont="1" applyFill="1">
      <alignment vertical="center"/>
    </xf>
    <xf numFmtId="180" fontId="2" fillId="0" borderId="0" xfId="0" applyNumberFormat="1" applyFont="1">
      <alignment vertical="center"/>
    </xf>
    <xf numFmtId="0" fontId="14" fillId="0" borderId="0" xfId="0" applyFont="1" applyFill="1" applyAlignment="1">
      <alignment horizontal="right" vertical="center"/>
    </xf>
    <xf numFmtId="0" fontId="8" fillId="0" borderId="0" xfId="79" applyFont="1" applyFill="1" applyAlignment="1">
      <alignment vertical="center"/>
    </xf>
    <xf numFmtId="0" fontId="21" fillId="0" borderId="0" xfId="79" applyFont="1" applyFill="1" applyAlignment="1">
      <alignment horizontal="right" vertical="center"/>
    </xf>
    <xf numFmtId="181" fontId="21" fillId="0" borderId="0" xfId="62" applyNumberFormat="1" applyFont="1" applyFill="1" applyBorder="1" applyAlignment="1">
      <alignment horizontal="right" vertical="center"/>
    </xf>
    <xf numFmtId="0" fontId="1" fillId="0" borderId="0" xfId="62" applyFont="1" applyFill="1" applyBorder="1" applyAlignment="1">
      <alignment horizontal="center" vertical="center"/>
    </xf>
    <xf numFmtId="0" fontId="1" fillId="0" borderId="0" xfId="62" applyFont="1" applyFill="1" applyBorder="1" applyAlignment="1">
      <alignment horizontal="right" vertical="center"/>
    </xf>
    <xf numFmtId="0" fontId="2" fillId="0" borderId="0" xfId="62" applyFont="1" applyFill="1" applyBorder="1" applyAlignment="1">
      <alignment horizontal="center" vertical="center"/>
    </xf>
    <xf numFmtId="0" fontId="2" fillId="0" borderId="0" xfId="62" applyFont="1" applyFill="1" applyBorder="1" applyAlignment="1">
      <alignment horizontal="right" vertical="center"/>
    </xf>
    <xf numFmtId="181" fontId="2" fillId="0" borderId="0" xfId="62" applyNumberFormat="1" applyFont="1" applyFill="1" applyBorder="1" applyAlignment="1">
      <alignment horizontal="right" vertical="center"/>
    </xf>
    <xf numFmtId="0" fontId="2" fillId="0" borderId="3" xfId="62" applyFont="1" applyFill="1" applyBorder="1" applyAlignment="1">
      <alignment horizontal="center" vertical="center"/>
    </xf>
    <xf numFmtId="181" fontId="2" fillId="0" borderId="2" xfId="0" applyNumberFormat="1" applyFont="1" applyFill="1" applyBorder="1" applyAlignment="1">
      <alignment horizontal="center" vertical="center" wrapText="1"/>
    </xf>
    <xf numFmtId="49" fontId="2" fillId="0" borderId="2" xfId="58" applyNumberFormat="1" applyFont="1" applyFill="1" applyBorder="1" applyAlignment="1" applyProtection="1">
      <alignment horizontal="left" vertical="center" wrapText="1"/>
    </xf>
    <xf numFmtId="180" fontId="2" fillId="0" borderId="2" xfId="62" applyNumberFormat="1" applyFont="1" applyFill="1" applyBorder="1" applyAlignment="1">
      <alignment horizontal="right" vertical="center" wrapText="1"/>
    </xf>
    <xf numFmtId="181" fontId="2" fillId="0" borderId="2" xfId="62" applyNumberFormat="1" applyFont="1" applyFill="1" applyBorder="1" applyAlignment="1">
      <alignment horizontal="right" vertical="center"/>
    </xf>
    <xf numFmtId="0" fontId="2" fillId="0" borderId="2" xfId="58" applyFont="1" applyFill="1" applyBorder="1" applyAlignment="1">
      <alignment vertical="center" wrapText="1"/>
    </xf>
    <xf numFmtId="180" fontId="2" fillId="0" borderId="2" xfId="62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181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9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181" fontId="9" fillId="0" borderId="2" xfId="0" applyNumberFormat="1" applyFont="1" applyFill="1" applyBorder="1" applyAlignment="1">
      <alignment horizontal="center" vertical="center" wrapText="1"/>
    </xf>
    <xf numFmtId="0" fontId="2" fillId="0" borderId="2" xfId="78" applyFont="1" applyFill="1" applyBorder="1" applyAlignment="1">
      <alignment vertical="center"/>
    </xf>
    <xf numFmtId="181" fontId="2" fillId="0" borderId="2" xfId="0" applyNumberFormat="1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 applyProtection="1">
      <alignment vertical="center" wrapText="1"/>
    </xf>
    <xf numFmtId="180" fontId="2" fillId="0" borderId="5" xfId="0" applyNumberFormat="1" applyFont="1" applyFill="1" applyBorder="1" applyAlignment="1">
      <alignment horizontal="right" vertical="center"/>
    </xf>
    <xf numFmtId="180" fontId="2" fillId="0" borderId="2" xfId="78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1" fillId="0" borderId="0" xfId="63" applyFont="1" applyFill="1" applyAlignment="1">
      <alignment horizontal="center" vertical="center"/>
    </xf>
    <xf numFmtId="0" fontId="5" fillId="0" borderId="0" xfId="77" applyFont="1" applyFill="1" applyAlignment="1">
      <alignment vertical="center"/>
    </xf>
    <xf numFmtId="0" fontId="5" fillId="0" borderId="0" xfId="77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" xfId="63" applyFont="1" applyFill="1" applyBorder="1" applyAlignment="1">
      <alignment horizontal="center" vertical="center" wrapText="1"/>
    </xf>
    <xf numFmtId="180" fontId="2" fillId="0" borderId="2" xfId="58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0" xfId="63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right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4" fillId="0" borderId="0" xfId="77" applyFont="1" applyFill="1" applyBorder="1" applyAlignment="1">
      <alignment vertical="center"/>
    </xf>
    <xf numFmtId="0" fontId="23" fillId="0" borderId="0" xfId="63" applyFont="1" applyFill="1" applyBorder="1" applyAlignment="1">
      <alignment horizontal="center" vertical="center"/>
    </xf>
    <xf numFmtId="0" fontId="2" fillId="0" borderId="0" xfId="77" applyFont="1" applyFill="1" applyBorder="1" applyAlignment="1">
      <alignment horizontal="center" vertical="center"/>
    </xf>
    <xf numFmtId="0" fontId="9" fillId="0" borderId="3" xfId="77" applyFont="1" applyFill="1" applyBorder="1" applyAlignment="1">
      <alignment horizontal="center" vertical="center" wrapText="1"/>
    </xf>
    <xf numFmtId="0" fontId="9" fillId="0" borderId="2" xfId="63" applyFont="1" applyFill="1" applyBorder="1" applyAlignment="1">
      <alignment horizontal="center" vertical="center" wrapText="1"/>
    </xf>
    <xf numFmtId="0" fontId="9" fillId="0" borderId="3" xfId="63" applyFont="1" applyFill="1" applyBorder="1" applyAlignment="1">
      <alignment horizontal="center" vertical="center" wrapText="1"/>
    </xf>
    <xf numFmtId="176" fontId="2" fillId="0" borderId="2" xfId="77" applyNumberFormat="1" applyFont="1" applyFill="1" applyBorder="1" applyAlignment="1">
      <alignment vertical="center"/>
    </xf>
    <xf numFmtId="180" fontId="2" fillId="0" borderId="2" xfId="77" applyNumberFormat="1" applyFont="1" applyFill="1" applyBorder="1" applyAlignment="1">
      <alignment vertical="center"/>
    </xf>
    <xf numFmtId="176" fontId="5" fillId="0" borderId="0" xfId="77" applyNumberFormat="1" applyFont="1" applyFill="1" applyBorder="1" applyAlignment="1">
      <alignment vertical="center"/>
    </xf>
    <xf numFmtId="180" fontId="22" fillId="0" borderId="0" xfId="0" applyNumberFormat="1" applyFont="1" applyFill="1" applyAlignment="1">
      <alignment horizontal="right" vertical="center"/>
    </xf>
    <xf numFmtId="0" fontId="2" fillId="0" borderId="0" xfId="83" applyFont="1" applyFill="1" applyBorder="1" applyAlignment="1" applyProtection="1">
      <alignment vertical="center" wrapText="1"/>
      <protection locked="0"/>
    </xf>
    <xf numFmtId="180" fontId="8" fillId="0" borderId="0" xfId="83" applyNumberFormat="1" applyFont="1" applyFill="1" applyBorder="1" applyAlignment="1" applyProtection="1">
      <alignment horizontal="right" vertical="center"/>
      <protection locked="0"/>
    </xf>
    <xf numFmtId="0" fontId="23" fillId="0" borderId="0" xfId="83" applyFont="1" applyFill="1" applyBorder="1" applyAlignment="1" applyProtection="1">
      <alignment horizontal="center" vertical="center"/>
      <protection locked="0"/>
    </xf>
    <xf numFmtId="180" fontId="24" fillId="0" borderId="0" xfId="8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vertical="center" wrapText="1"/>
    </xf>
    <xf numFmtId="180" fontId="2" fillId="0" borderId="0" xfId="0" applyNumberFormat="1" applyFont="1" applyFill="1" applyBorder="1" applyAlignment="1">
      <alignment horizontal="right" vertical="center" wrapText="1"/>
    </xf>
    <xf numFmtId="180" fontId="2" fillId="0" borderId="0" xfId="0" applyNumberFormat="1" applyFont="1" applyFill="1" applyAlignment="1">
      <alignment horizontal="right" vertical="center"/>
    </xf>
    <xf numFmtId="180" fontId="25" fillId="0" borderId="0" xfId="0" applyNumberFormat="1" applyFont="1">
      <alignment vertical="center"/>
    </xf>
    <xf numFmtId="180" fontId="25" fillId="0" borderId="0" xfId="0" applyNumberFormat="1" applyFont="1" applyFill="1">
      <alignment vertical="center"/>
    </xf>
    <xf numFmtId="180" fontId="2" fillId="0" borderId="0" xfId="0" applyNumberFormat="1" applyFont="1">
      <alignment vertical="center"/>
    </xf>
    <xf numFmtId="180" fontId="2" fillId="0" borderId="0" xfId="0" applyNumberFormat="1" applyFont="1" applyFill="1">
      <alignment vertical="center"/>
    </xf>
    <xf numFmtId="180" fontId="26" fillId="0" borderId="0" xfId="56" applyNumberFormat="1" applyFont="1" applyFill="1" applyBorder="1" applyAlignment="1">
      <alignment horizontal="center" vertical="center" wrapText="1"/>
    </xf>
    <xf numFmtId="180" fontId="10" fillId="0" borderId="0" xfId="56" applyNumberFormat="1" applyFont="1" applyFill="1" applyBorder="1" applyAlignment="1">
      <alignment horizontal="center" vertical="center" wrapText="1"/>
    </xf>
    <xf numFmtId="180" fontId="2" fillId="0" borderId="0" xfId="56" applyNumberFormat="1" applyFont="1" applyFill="1" applyBorder="1" applyAlignment="1">
      <alignment horizontal="center" vertical="center"/>
    </xf>
    <xf numFmtId="180" fontId="2" fillId="0" borderId="1" xfId="56" applyNumberFormat="1" applyFont="1" applyFill="1" applyBorder="1" applyAlignment="1">
      <alignment horizontal="right" vertical="center"/>
    </xf>
    <xf numFmtId="180" fontId="2" fillId="0" borderId="6" xfId="0" applyNumberFormat="1" applyFont="1" applyFill="1" applyBorder="1" applyAlignment="1">
      <alignment horizontal="center" vertical="center" wrapText="1"/>
    </xf>
    <xf numFmtId="180" fontId="2" fillId="0" borderId="6" xfId="0" applyNumberFormat="1" applyFont="1" applyFill="1" applyBorder="1" applyAlignment="1">
      <alignment vertical="center" wrapText="1"/>
    </xf>
    <xf numFmtId="0" fontId="27" fillId="0" borderId="0" xfId="0" applyFont="1">
      <alignment vertical="center"/>
    </xf>
    <xf numFmtId="180" fontId="28" fillId="0" borderId="0" xfId="0" applyNumberFormat="1" applyFont="1" applyAlignment="1">
      <alignment horizontal="center" vertical="center"/>
    </xf>
    <xf numFmtId="180" fontId="28" fillId="0" borderId="0" xfId="0" applyNumberFormat="1" applyFont="1">
      <alignment vertical="center"/>
    </xf>
    <xf numFmtId="0" fontId="11" fillId="0" borderId="0" xfId="0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horizontal="center"/>
    </xf>
    <xf numFmtId="180" fontId="7" fillId="0" borderId="0" xfId="0" applyNumberFormat="1" applyFont="1">
      <alignment vertical="center"/>
    </xf>
    <xf numFmtId="0" fontId="26" fillId="0" borderId="0" xfId="0" applyNumberFormat="1" applyFont="1" applyFill="1" applyAlignment="1">
      <alignment horizontal="center" vertical="center"/>
    </xf>
    <xf numFmtId="180" fontId="26" fillId="0" borderId="0" xfId="0" applyNumberFormat="1" applyFont="1" applyFill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180" fontId="7" fillId="0" borderId="0" xfId="0" applyNumberFormat="1" applyFont="1" applyAlignment="1">
      <alignment horizontal="right" vertical="center"/>
    </xf>
    <xf numFmtId="0" fontId="2" fillId="0" borderId="6" xfId="0" applyFont="1" applyFill="1" applyBorder="1" applyAlignment="1">
      <alignment horizontal="center" vertical="center" wrapText="1"/>
    </xf>
    <xf numFmtId="180" fontId="2" fillId="0" borderId="7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180" fontId="2" fillId="0" borderId="8" xfId="0" applyNumberFormat="1" applyFont="1" applyFill="1" applyBorder="1" applyAlignment="1">
      <alignment horizontal="center" vertical="center" wrapText="1"/>
    </xf>
    <xf numFmtId="180" fontId="2" fillId="0" borderId="9" xfId="0" applyNumberFormat="1" applyFont="1" applyFill="1" applyBorder="1" applyAlignment="1">
      <alignment horizontal="center" vertical="center" wrapText="1"/>
    </xf>
    <xf numFmtId="18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180" fontId="2" fillId="0" borderId="6" xfId="0" applyNumberFormat="1" applyFont="1" applyFill="1" applyBorder="1" applyAlignment="1">
      <alignment horizontal="right" vertical="center" wrapText="1"/>
    </xf>
    <xf numFmtId="180" fontId="2" fillId="0" borderId="7" xfId="0" applyNumberFormat="1" applyFont="1" applyFill="1" applyBorder="1" applyAlignment="1">
      <alignment horizontal="right" vertical="center" wrapText="1"/>
    </xf>
    <xf numFmtId="180" fontId="2" fillId="0" borderId="2" xfId="0" applyNumberFormat="1" applyFont="1" applyFill="1" applyBorder="1" applyAlignment="1"/>
    <xf numFmtId="0" fontId="2" fillId="0" borderId="6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vertical="center" wrapText="1"/>
    </xf>
    <xf numFmtId="180" fontId="2" fillId="0" borderId="10" xfId="0" applyNumberFormat="1" applyFont="1" applyFill="1" applyBorder="1" applyAlignment="1">
      <alignment horizontal="right" vertical="center" wrapText="1"/>
    </xf>
    <xf numFmtId="180" fontId="2" fillId="0" borderId="1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/>
    </xf>
    <xf numFmtId="180" fontId="2" fillId="0" borderId="0" xfId="0" applyNumberFormat="1" applyFont="1" applyFill="1" applyAlignment="1">
      <alignment horizontal="left"/>
    </xf>
    <xf numFmtId="180" fontId="2" fillId="0" borderId="0" xfId="0" applyNumberFormat="1" applyFont="1" applyAlignment="1">
      <alignment horizontal="center" vertical="center"/>
    </xf>
    <xf numFmtId="182" fontId="2" fillId="0" borderId="0" xfId="73" applyNumberFormat="1" applyFont="1" applyFill="1" applyAlignment="1" applyProtection="1">
      <alignment vertical="center" wrapText="1"/>
    </xf>
    <xf numFmtId="0" fontId="8" fillId="0" borderId="0" xfId="74" applyFont="1" applyFill="1" applyAlignment="1">
      <alignment vertical="center"/>
    </xf>
    <xf numFmtId="0" fontId="10" fillId="0" borderId="0" xfId="62" applyFont="1" applyFill="1" applyBorder="1" applyAlignment="1">
      <alignment horizontal="center" vertical="center"/>
    </xf>
    <xf numFmtId="0" fontId="5" fillId="0" borderId="0" xfId="74" applyFont="1" applyFill="1" applyAlignment="1">
      <alignment vertical="center"/>
    </xf>
    <xf numFmtId="0" fontId="5" fillId="0" borderId="0" xfId="74" applyFont="1" applyFill="1" applyAlignment="1">
      <alignment horizontal="center" vertical="center"/>
    </xf>
    <xf numFmtId="0" fontId="7" fillId="0" borderId="0" xfId="74" applyFont="1" applyFill="1" applyAlignment="1">
      <alignment vertical="center"/>
    </xf>
    <xf numFmtId="0" fontId="2" fillId="0" borderId="0" xfId="74" applyFont="1" applyFill="1" applyAlignment="1">
      <alignment horizontal="right" vertical="center"/>
    </xf>
    <xf numFmtId="0" fontId="2" fillId="0" borderId="2" xfId="74" applyFont="1" applyFill="1" applyBorder="1" applyAlignment="1">
      <alignment horizontal="center" vertical="center"/>
    </xf>
    <xf numFmtId="0" fontId="2" fillId="0" borderId="2" xfId="74" applyFont="1" applyFill="1" applyBorder="1" applyAlignment="1">
      <alignment horizontal="center" vertical="center" wrapText="1"/>
    </xf>
    <xf numFmtId="0" fontId="2" fillId="0" borderId="2" xfId="74" applyNumberFormat="1" applyFont="1" applyFill="1" applyBorder="1" applyAlignment="1">
      <alignment horizontal="left" vertical="center"/>
    </xf>
    <xf numFmtId="176" fontId="2" fillId="0" borderId="2" xfId="74" applyNumberFormat="1" applyFont="1" applyFill="1" applyBorder="1" applyAlignment="1">
      <alignment horizontal="right" vertical="center"/>
    </xf>
    <xf numFmtId="0" fontId="2" fillId="0" borderId="2" xfId="72" applyFont="1" applyFill="1" applyBorder="1" applyAlignment="1">
      <alignment vertical="center"/>
    </xf>
    <xf numFmtId="180" fontId="2" fillId="0" borderId="2" xfId="72" applyNumberFormat="1" applyFont="1" applyFill="1" applyBorder="1" applyAlignment="1">
      <alignment horizontal="right" vertical="center"/>
    </xf>
    <xf numFmtId="180" fontId="30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180" fontId="2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80" fontId="9" fillId="0" borderId="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180" fontId="2" fillId="0" borderId="3" xfId="0" applyNumberFormat="1" applyFont="1" applyFill="1" applyBorder="1" applyAlignment="1">
      <alignment horizontal="right" vertical="center" wrapText="1"/>
    </xf>
    <xf numFmtId="180" fontId="2" fillId="0" borderId="2" xfId="67" applyNumberFormat="1" applyFont="1" applyFill="1" applyBorder="1" applyAlignment="1" applyProtection="1">
      <alignment horizontal="right" vertical="center"/>
    </xf>
    <xf numFmtId="181" fontId="2" fillId="0" borderId="2" xfId="3" applyNumberFormat="1" applyFont="1" applyFill="1" applyBorder="1" applyAlignment="1">
      <alignment horizontal="right" vertical="center" wrapText="1"/>
    </xf>
    <xf numFmtId="180" fontId="2" fillId="0" borderId="2" xfId="70" applyNumberFormat="1" applyFont="1" applyFill="1" applyBorder="1" applyAlignment="1" applyProtection="1">
      <alignment horizontal="right" vertical="center"/>
    </xf>
    <xf numFmtId="180" fontId="2" fillId="0" borderId="2" xfId="65" applyNumberFormat="1" applyFont="1" applyFill="1" applyBorder="1" applyAlignment="1" applyProtection="1">
      <alignment horizontal="right" vertical="center"/>
    </xf>
    <xf numFmtId="0" fontId="2" fillId="0" borderId="2" xfId="59" applyNumberFormat="1" applyFont="1" applyFill="1" applyBorder="1" applyAlignment="1" applyProtection="1">
      <alignment horizontal="left" vertical="center"/>
    </xf>
    <xf numFmtId="180" fontId="2" fillId="0" borderId="2" xfId="64" applyNumberFormat="1" applyFont="1" applyFill="1" applyBorder="1" applyAlignment="1" applyProtection="1">
      <alignment horizontal="right" vertical="center"/>
    </xf>
    <xf numFmtId="180" fontId="2" fillId="0" borderId="2" xfId="49" applyNumberFormat="1" applyFont="1" applyFill="1" applyBorder="1" applyAlignment="1" applyProtection="1">
      <alignment horizontal="right" vertical="center"/>
    </xf>
    <xf numFmtId="180" fontId="2" fillId="0" borderId="2" xfId="53" applyNumberFormat="1" applyFont="1" applyFill="1" applyBorder="1" applyAlignment="1" applyProtection="1">
      <alignment horizontal="right" vertical="center"/>
    </xf>
    <xf numFmtId="180" fontId="2" fillId="0" borderId="2" xfId="68" applyNumberFormat="1" applyFont="1" applyFill="1" applyBorder="1" applyAlignment="1" applyProtection="1">
      <alignment horizontal="right" vertical="center"/>
    </xf>
    <xf numFmtId="180" fontId="2" fillId="0" borderId="2" xfId="69" applyNumberFormat="1" applyFont="1" applyFill="1" applyBorder="1" applyAlignment="1" applyProtection="1">
      <alignment horizontal="right" vertical="center"/>
    </xf>
    <xf numFmtId="180" fontId="2" fillId="0" borderId="2" xfId="66" applyNumberFormat="1" applyFont="1" applyFill="1" applyBorder="1" applyAlignment="1" applyProtection="1">
      <alignment horizontal="right" vertical="center"/>
    </xf>
    <xf numFmtId="0" fontId="5" fillId="0" borderId="0" xfId="0" applyFont="1">
      <alignment vertical="center"/>
    </xf>
    <xf numFmtId="18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8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1" fontId="0" fillId="0" borderId="0" xfId="3" applyNumberFormat="1" applyFill="1" applyAlignment="1">
      <alignment horizontal="center" vertical="center"/>
    </xf>
    <xf numFmtId="180" fontId="31" fillId="0" borderId="0" xfId="0" applyNumberFormat="1" applyFont="1" applyFill="1" applyAlignment="1">
      <alignment horizontal="center" vertical="center"/>
    </xf>
    <xf numFmtId="180" fontId="31" fillId="0" borderId="0" xfId="0" applyNumberFormat="1" applyFont="1" applyFill="1" applyBorder="1" applyAlignment="1">
      <alignment horizontal="center" vertical="center"/>
    </xf>
    <xf numFmtId="181" fontId="5" fillId="0" borderId="0" xfId="3" applyNumberFormat="1" applyFont="1" applyFill="1" applyBorder="1" applyAlignment="1">
      <alignment horizontal="center" vertical="center"/>
    </xf>
    <xf numFmtId="181" fontId="26" fillId="0" borderId="0" xfId="3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181" fontId="11" fillId="0" borderId="0" xfId="3" applyNumberFormat="1" applyFont="1" applyFill="1" applyBorder="1" applyAlignment="1">
      <alignment horizontal="right" vertical="center"/>
    </xf>
    <xf numFmtId="180" fontId="9" fillId="0" borderId="12" xfId="0" applyNumberFormat="1" applyFont="1" applyFill="1" applyBorder="1" applyAlignment="1">
      <alignment horizontal="center" vertical="center" wrapText="1"/>
    </xf>
    <xf numFmtId="180" fontId="9" fillId="0" borderId="13" xfId="0" applyNumberFormat="1" applyFont="1" applyFill="1" applyBorder="1" applyAlignment="1">
      <alignment horizontal="center" vertical="center" wrapText="1"/>
    </xf>
    <xf numFmtId="180" fontId="9" fillId="0" borderId="14" xfId="0" applyNumberFormat="1" applyFont="1" applyFill="1" applyBorder="1" applyAlignment="1">
      <alignment horizontal="center" vertical="center" wrapText="1"/>
    </xf>
    <xf numFmtId="181" fontId="9" fillId="0" borderId="2" xfId="3" applyNumberFormat="1" applyFont="1" applyFill="1" applyBorder="1" applyAlignment="1">
      <alignment horizontal="center" vertical="center" wrapText="1"/>
    </xf>
    <xf numFmtId="180" fontId="2" fillId="0" borderId="2" xfId="84" applyNumberFormat="1" applyFont="1" applyFill="1" applyBorder="1" applyAlignment="1" applyProtection="1">
      <alignment horizontal="right" vertical="center"/>
    </xf>
    <xf numFmtId="181" fontId="2" fillId="0" borderId="0" xfId="3" applyNumberFormat="1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0" xfId="71" applyNumberFormat="1" applyFont="1" applyFill="1" applyAlignment="1" applyProtection="1">
      <alignment horizontal="right" vertical="center"/>
    </xf>
    <xf numFmtId="0" fontId="9" fillId="0" borderId="2" xfId="71" applyNumberFormat="1" applyFont="1" applyFill="1" applyBorder="1" applyAlignment="1" applyProtection="1">
      <alignment horizontal="center" vertical="center"/>
    </xf>
    <xf numFmtId="3" fontId="2" fillId="0" borderId="2" xfId="71" applyNumberFormat="1" applyFont="1" applyFill="1" applyBorder="1" applyAlignment="1" applyProtection="1">
      <alignment horizontal="left" vertical="center"/>
    </xf>
    <xf numFmtId="3" fontId="2" fillId="0" borderId="2" xfId="71" applyNumberFormat="1" applyFont="1" applyFill="1" applyBorder="1" applyAlignment="1" applyProtection="1">
      <alignment horizontal="right" vertical="center"/>
    </xf>
    <xf numFmtId="0" fontId="2" fillId="0" borderId="0" xfId="0" applyFont="1" applyFill="1">
      <alignment vertical="center"/>
    </xf>
    <xf numFmtId="3" fontId="2" fillId="0" borderId="2" xfId="71" applyNumberFormat="1" applyFont="1" applyFill="1" applyBorder="1" applyAlignment="1" applyProtection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" xfId="49"/>
    <cellStyle name="常规 12" xfId="50"/>
    <cellStyle name="常规 9" xfId="51"/>
    <cellStyle name="常规 26" xfId="52"/>
    <cellStyle name="常规 21" xfId="53"/>
    <cellStyle name="常规 16" xfId="54"/>
    <cellStyle name="常规 2 2" xfId="55"/>
    <cellStyle name="常规 10" xfId="56"/>
    <cellStyle name="常规_2012年国有资本经营预算收支总表" xfId="57"/>
    <cellStyle name="常规 11" xfId="58"/>
    <cellStyle name="常规 4" xfId="59"/>
    <cellStyle name="常规 14" xfId="60"/>
    <cellStyle name="常规 5" xfId="61"/>
    <cellStyle name="常规 13" xfId="62"/>
    <cellStyle name="常规 15" xfId="63"/>
    <cellStyle name="常规 20" xfId="64"/>
    <cellStyle name="常规 19" xfId="65"/>
    <cellStyle name="常规 24" xfId="66"/>
    <cellStyle name="常规 17" xfId="67"/>
    <cellStyle name="常规 22" xfId="68"/>
    <cellStyle name="常规 23" xfId="69"/>
    <cellStyle name="常规 18" xfId="70"/>
    <cellStyle name="常规_河南省2011年度财政总决算生成表20120425" xfId="71"/>
    <cellStyle name="常规_20170103省级2017年预算情况表" xfId="72"/>
    <cellStyle name="常规_2014年公共财政支出预算表（到项级科目）" xfId="73"/>
    <cellStyle name="常规_Xl0000055" xfId="74"/>
    <cellStyle name="常规 7" xfId="75"/>
    <cellStyle name="常规 2_B8E94FC40B22457CE05402082096FAEB" xfId="76"/>
    <cellStyle name="常规_附件：2012年出口退税基数及超基数上解情况表" xfId="77"/>
    <cellStyle name="常规_2007基金预算" xfId="78"/>
    <cellStyle name="常规_2007基金预算 2" xfId="79"/>
    <cellStyle name="常规_提供表" xfId="80"/>
    <cellStyle name="常规_2010年收入财力预测（20101011） 2" xfId="81"/>
    <cellStyle name="常规_4268D4A09C5B01B0E0530A0804CB4AF3" xfId="82"/>
    <cellStyle name="常规 15_1.3日 2017年预算草案 - 副本" xfId="83"/>
    <cellStyle name="常规 2" xfId="84"/>
    <cellStyle name="常规_2010年收入财力预测（20101011）" xfId="85"/>
    <cellStyle name="常规_2016年省本级社会保险基金收支预算表细化" xfId="86"/>
    <cellStyle name="常规_全省社会保险基金" xfId="87"/>
    <cellStyle name="常规_2010年收入财力预测（20101011）_全省社会保险基金" xfId="88"/>
    <cellStyle name="常规_2010年收入财力预测（20101011） 3" xfId="89"/>
    <cellStyle name="常规_12-29日省政府常务会议材料附件 2" xfId="90"/>
    <cellStyle name="常规_2016年省本级社会保险基金收支预算表细化 2" xfId="91"/>
    <cellStyle name="常规 28" xfId="92"/>
    <cellStyle name="千位分隔 5" xfId="93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B0F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workbookViewId="0">
      <selection activeCell="A2" sqref="A2:D12"/>
    </sheetView>
  </sheetViews>
  <sheetFormatPr defaultColWidth="9" defaultRowHeight="13.5" outlineLevelCol="3"/>
  <cols>
    <col min="1" max="1" width="26.5" customWidth="1"/>
    <col min="2" max="4" width="21.875" style="11" customWidth="1"/>
  </cols>
  <sheetData>
    <row r="1" ht="29" customHeight="1" spans="1:1">
      <c r="A1" t="s">
        <v>0</v>
      </c>
    </row>
    <row r="2" ht="42" customHeight="1" spans="1:4">
      <c r="A2" s="333" t="s">
        <v>1</v>
      </c>
      <c r="B2" s="296"/>
      <c r="C2" s="296"/>
      <c r="D2" s="296"/>
    </row>
    <row r="3" ht="28" customHeight="1" spans="1:4">
      <c r="A3" s="334" t="s">
        <v>2</v>
      </c>
      <c r="B3" s="334"/>
      <c r="C3" s="334"/>
      <c r="D3" s="334"/>
    </row>
    <row r="4" ht="25" customHeight="1" spans="1:4">
      <c r="A4" s="90" t="s">
        <v>3</v>
      </c>
      <c r="B4" s="335" t="s">
        <v>4</v>
      </c>
      <c r="C4" s="90" t="s">
        <v>3</v>
      </c>
      <c r="D4" s="335" t="s">
        <v>5</v>
      </c>
    </row>
    <row r="5" ht="25" customHeight="1" spans="1:4">
      <c r="A5" s="336" t="s">
        <v>6</v>
      </c>
      <c r="B5" s="337">
        <v>74650</v>
      </c>
      <c r="C5" s="336" t="s">
        <v>7</v>
      </c>
      <c r="D5" s="337">
        <v>75377</v>
      </c>
    </row>
    <row r="6" ht="25" customHeight="1" spans="1:4">
      <c r="A6" s="336" t="s">
        <v>8</v>
      </c>
      <c r="B6" s="337">
        <v>13739</v>
      </c>
      <c r="C6" s="336" t="s">
        <v>9</v>
      </c>
      <c r="D6" s="337">
        <v>18276</v>
      </c>
    </row>
    <row r="7" ht="25" customHeight="1" spans="1:4">
      <c r="A7" s="336" t="s">
        <v>10</v>
      </c>
      <c r="B7" s="337">
        <v>-657</v>
      </c>
      <c r="C7" s="338" t="s">
        <v>11</v>
      </c>
      <c r="D7" s="337">
        <v>-938</v>
      </c>
    </row>
    <row r="8" ht="25" customHeight="1" spans="1:4">
      <c r="A8" s="336" t="s">
        <v>12</v>
      </c>
      <c r="B8" s="337">
        <v>14365</v>
      </c>
      <c r="C8" s="336" t="s">
        <v>13</v>
      </c>
      <c r="D8" s="337">
        <v>19214</v>
      </c>
    </row>
    <row r="9" ht="25" customHeight="1" spans="1:4">
      <c r="A9" s="336" t="s">
        <v>14</v>
      </c>
      <c r="B9" s="337">
        <v>31</v>
      </c>
      <c r="C9" s="336" t="s">
        <v>15</v>
      </c>
      <c r="D9" s="337">
        <v>126</v>
      </c>
    </row>
    <row r="10" ht="25" customHeight="1" spans="1:4">
      <c r="A10" s="336" t="s">
        <v>16</v>
      </c>
      <c r="B10" s="337">
        <v>5347</v>
      </c>
      <c r="C10" s="336"/>
      <c r="D10" s="337"/>
    </row>
    <row r="11" ht="25" customHeight="1" spans="1:4">
      <c r="A11" s="336" t="s">
        <v>17</v>
      </c>
      <c r="B11" s="337">
        <v>43</v>
      </c>
      <c r="C11" s="336"/>
      <c r="D11" s="337"/>
    </row>
    <row r="12" ht="25" customHeight="1" spans="1:4">
      <c r="A12" s="339" t="s">
        <v>18</v>
      </c>
      <c r="B12" s="337">
        <f>B5+B6+B10+B11</f>
        <v>93779</v>
      </c>
      <c r="C12" s="339" t="s">
        <v>19</v>
      </c>
      <c r="D12" s="337">
        <f>D5+D6+D9</f>
        <v>93779</v>
      </c>
    </row>
  </sheetData>
  <mergeCells count="2">
    <mergeCell ref="A2:D2"/>
    <mergeCell ref="A3:D3"/>
  </mergeCells>
  <pageMargins left="0.75" right="0.75" top="1" bottom="1" header="0.5" footer="0.5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A4" sqref="$A4:$XFD5"/>
    </sheetView>
  </sheetViews>
  <sheetFormatPr defaultColWidth="9" defaultRowHeight="13.5" outlineLevelRow="5" outlineLevelCol="3"/>
  <cols>
    <col min="1" max="1" width="19.5" customWidth="1"/>
    <col min="2" max="3" width="29.625" customWidth="1"/>
    <col min="4" max="4" width="22.5" customWidth="1"/>
  </cols>
  <sheetData>
    <row r="1" spans="1:3">
      <c r="A1" s="114" t="s">
        <v>793</v>
      </c>
      <c r="B1" s="114"/>
      <c r="C1" s="114"/>
    </row>
    <row r="2" ht="57" customHeight="1" spans="1:4">
      <c r="A2" s="214" t="s">
        <v>794</v>
      </c>
      <c r="B2" s="214"/>
      <c r="C2" s="214"/>
      <c r="D2" s="214"/>
    </row>
    <row r="3" ht="16" customHeight="1" spans="1:4">
      <c r="A3" s="215"/>
      <c r="B3" s="215"/>
      <c r="C3" s="216"/>
      <c r="D3" s="217" t="s">
        <v>2</v>
      </c>
    </row>
    <row r="4" s="2" customFormat="1" ht="46" customHeight="1" spans="1:4">
      <c r="A4" s="134" t="s">
        <v>795</v>
      </c>
      <c r="B4" s="218" t="s">
        <v>796</v>
      </c>
      <c r="C4" s="134" t="s">
        <v>797</v>
      </c>
      <c r="D4" s="134" t="s">
        <v>798</v>
      </c>
    </row>
    <row r="5" s="2" customFormat="1" ht="33" customHeight="1" spans="1:4">
      <c r="A5" s="40" t="s">
        <v>799</v>
      </c>
      <c r="B5" s="219">
        <v>43187</v>
      </c>
      <c r="C5" s="219">
        <v>41552</v>
      </c>
      <c r="D5" s="220"/>
    </row>
    <row r="6" spans="1:4">
      <c r="A6" s="9"/>
      <c r="B6" s="9"/>
      <c r="C6" s="9"/>
      <c r="D6" s="9"/>
    </row>
  </sheetData>
  <mergeCells count="1">
    <mergeCell ref="A2:D2"/>
  </mergeCells>
  <pageMargins left="0.75" right="0.75" top="1" bottom="1" header="0.5" footer="0.5"/>
  <pageSetup paperSize="9" orientation="portrait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2" sqref="$A2:$XFD10"/>
    </sheetView>
  </sheetViews>
  <sheetFormatPr defaultColWidth="9" defaultRowHeight="13.5" outlineLevelCol="3"/>
  <cols>
    <col min="1" max="1" width="26.5" customWidth="1"/>
    <col min="2" max="2" width="27" style="11" customWidth="1"/>
    <col min="3" max="4" width="23.2583333333333" style="11" customWidth="1"/>
  </cols>
  <sheetData>
    <row r="1" spans="1:4">
      <c r="A1" s="131" t="s">
        <v>800</v>
      </c>
      <c r="B1" s="207"/>
      <c r="C1" s="207"/>
      <c r="D1" s="207"/>
    </row>
    <row r="2" s="2" customFormat="1" ht="54" customHeight="1" spans="1:4">
      <c r="A2" s="208" t="s">
        <v>801</v>
      </c>
      <c r="B2" s="208"/>
      <c r="C2" s="208"/>
      <c r="D2" s="208"/>
    </row>
    <row r="3" s="2" customFormat="1" ht="33" customHeight="1" spans="1:4">
      <c r="A3" s="18"/>
      <c r="B3" s="209"/>
      <c r="C3" s="209"/>
      <c r="D3" s="209" t="s">
        <v>802</v>
      </c>
    </row>
    <row r="4" s="196" customFormat="1" ht="33" customHeight="1" spans="1:4">
      <c r="A4" s="210" t="s">
        <v>803</v>
      </c>
      <c r="B4" s="210" t="s">
        <v>4</v>
      </c>
      <c r="C4" s="210" t="s">
        <v>803</v>
      </c>
      <c r="D4" s="210" t="s">
        <v>5</v>
      </c>
    </row>
    <row r="5" s="2" customFormat="1" ht="33" customHeight="1" spans="1:4">
      <c r="A5" s="211" t="s">
        <v>804</v>
      </c>
      <c r="B5" s="212">
        <v>15636</v>
      </c>
      <c r="C5" s="211" t="s">
        <v>805</v>
      </c>
      <c r="D5" s="212">
        <v>62989</v>
      </c>
    </row>
    <row r="6" s="2" customFormat="1" ht="33" customHeight="1" spans="1:4">
      <c r="A6" s="211" t="s">
        <v>806</v>
      </c>
      <c r="B6" s="212">
        <v>11</v>
      </c>
      <c r="C6" s="211" t="s">
        <v>807</v>
      </c>
      <c r="D6" s="212"/>
    </row>
    <row r="7" s="2" customFormat="1" ht="33" customHeight="1" spans="1:4">
      <c r="A7" s="211" t="s">
        <v>808</v>
      </c>
      <c r="B7" s="212">
        <v>47882</v>
      </c>
      <c r="C7" s="211" t="s">
        <v>809</v>
      </c>
      <c r="D7" s="212"/>
    </row>
    <row r="8" s="2" customFormat="1" ht="33" customHeight="1" spans="1:4">
      <c r="A8" s="211" t="s">
        <v>810</v>
      </c>
      <c r="B8" s="212"/>
      <c r="C8" s="211" t="s">
        <v>811</v>
      </c>
      <c r="D8" s="212">
        <v>500</v>
      </c>
    </row>
    <row r="9" s="2" customFormat="1" ht="33" customHeight="1" spans="1:4">
      <c r="A9" s="211"/>
      <c r="B9" s="212"/>
      <c r="C9" s="211" t="s">
        <v>812</v>
      </c>
      <c r="D9" s="212">
        <v>40</v>
      </c>
    </row>
    <row r="10" s="2" customFormat="1" ht="33" customHeight="1" spans="1:4">
      <c r="A10" s="213" t="s">
        <v>82</v>
      </c>
      <c r="B10" s="212">
        <f>SUM(B5:B8)</f>
        <v>63529</v>
      </c>
      <c r="C10" s="211"/>
      <c r="D10" s="212">
        <f>SUM(D5:D9)</f>
        <v>63529</v>
      </c>
    </row>
    <row r="11" spans="2:4">
      <c r="B11" s="112"/>
      <c r="C11" s="112"/>
      <c r="D11" s="112"/>
    </row>
  </sheetData>
  <protectedRanges>
    <protectedRange sqref="B10 D10" name="区域1_1"/>
  </protectedRanges>
  <mergeCells count="1">
    <mergeCell ref="A2:D2"/>
  </mergeCells>
  <pageMargins left="0.75" right="0.75" top="1" bottom="1" header="0.5" footer="0.5"/>
  <pageSetup paperSize="9" orientation="portrait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A2" sqref="$A2:$XFD12"/>
    </sheetView>
  </sheetViews>
  <sheetFormatPr defaultColWidth="9" defaultRowHeight="13.5" outlineLevelCol="2"/>
  <cols>
    <col min="1" max="1" width="35.5" customWidth="1"/>
    <col min="2" max="3" width="25.5" style="11" customWidth="1"/>
  </cols>
  <sheetData>
    <row r="1" spans="1:3">
      <c r="A1" s="145" t="s">
        <v>813</v>
      </c>
      <c r="B1" s="145"/>
      <c r="C1" s="145"/>
    </row>
    <row r="2" s="2" customFormat="1" ht="50" customHeight="1" spans="1:3">
      <c r="A2" s="197" t="s">
        <v>814</v>
      </c>
      <c r="B2" s="197"/>
      <c r="C2" s="197"/>
    </row>
    <row r="3" s="2" customFormat="1" ht="27" customHeight="1" spans="1:3">
      <c r="A3" s="198"/>
      <c r="B3" s="198"/>
      <c r="C3" s="199" t="s">
        <v>2</v>
      </c>
    </row>
    <row r="4" s="196" customFormat="1" ht="23" customHeight="1" spans="1:3">
      <c r="A4" s="200" t="s">
        <v>782</v>
      </c>
      <c r="B4" s="90" t="s">
        <v>815</v>
      </c>
      <c r="C4" s="201" t="s">
        <v>26</v>
      </c>
    </row>
    <row r="5" s="2" customFormat="1" ht="23" customHeight="1" spans="1:3">
      <c r="A5" s="202" t="s">
        <v>816</v>
      </c>
      <c r="B5" s="44">
        <v>450</v>
      </c>
      <c r="C5" s="203">
        <v>1.2</v>
      </c>
    </row>
    <row r="6" s="2" customFormat="1" ht="23" customHeight="1" spans="1:3">
      <c r="A6" s="202" t="s">
        <v>817</v>
      </c>
      <c r="B6" s="44">
        <v>350</v>
      </c>
      <c r="C6" s="203">
        <v>13.9</v>
      </c>
    </row>
    <row r="7" s="2" customFormat="1" ht="23" customHeight="1" spans="1:3">
      <c r="A7" s="202" t="s">
        <v>818</v>
      </c>
      <c r="B7" s="44">
        <v>13900</v>
      </c>
      <c r="C7" s="203">
        <v>-5</v>
      </c>
    </row>
    <row r="8" s="2" customFormat="1" ht="23" customHeight="1" spans="1:3">
      <c r="A8" s="202" t="s">
        <v>819</v>
      </c>
      <c r="B8" s="44"/>
      <c r="C8" s="203"/>
    </row>
    <row r="9" s="2" customFormat="1" ht="23" customHeight="1" spans="1:3">
      <c r="A9" s="202" t="s">
        <v>820</v>
      </c>
      <c r="B9" s="44"/>
      <c r="C9" s="203"/>
    </row>
    <row r="10" s="2" customFormat="1" ht="23" customHeight="1" spans="1:3">
      <c r="A10" s="202" t="s">
        <v>821</v>
      </c>
      <c r="B10" s="44">
        <v>936</v>
      </c>
      <c r="C10" s="203">
        <v>0</v>
      </c>
    </row>
    <row r="11" s="2" customFormat="1" ht="23" customHeight="1" spans="1:3">
      <c r="A11" s="204"/>
      <c r="B11" s="205"/>
      <c r="C11" s="203"/>
    </row>
    <row r="12" s="2" customFormat="1" ht="23" customHeight="1" spans="1:3">
      <c r="A12" s="40" t="s">
        <v>822</v>
      </c>
      <c r="B12" s="206">
        <f>SUM(B5:B10)</f>
        <v>15636</v>
      </c>
      <c r="C12" s="203">
        <v>-4.2</v>
      </c>
    </row>
  </sheetData>
  <protectedRanges>
    <protectedRange sqref="B5:B7" name="区域1_1"/>
  </protectedRanges>
  <mergeCells count="1">
    <mergeCell ref="A2:C2"/>
  </mergeCells>
  <pageMargins left="0.75" right="0.75" top="1" bottom="1" header="0.5" footer="0.5"/>
  <pageSetup paperSize="9" orientation="portrait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5" workbookViewId="0">
      <selection activeCell="A2" sqref="$A2:$XFD23"/>
    </sheetView>
  </sheetViews>
  <sheetFormatPr defaultColWidth="9" defaultRowHeight="13.5" outlineLevelCol="2"/>
  <cols>
    <col min="1" max="1" width="30.5" customWidth="1"/>
    <col min="2" max="3" width="30.5" style="177" customWidth="1"/>
  </cols>
  <sheetData>
    <row r="1" spans="1:3">
      <c r="A1" s="178" t="s">
        <v>823</v>
      </c>
      <c r="B1" s="179"/>
      <c r="C1" s="180"/>
    </row>
    <row r="2" s="2" customFormat="1" ht="35" customHeight="1" spans="1:3">
      <c r="A2" s="181" t="s">
        <v>824</v>
      </c>
      <c r="B2" s="182"/>
      <c r="C2" s="182"/>
    </row>
    <row r="3" s="2" customFormat="1" ht="24" customHeight="1" spans="1:3">
      <c r="A3" s="183"/>
      <c r="B3" s="184"/>
      <c r="C3" s="185" t="s">
        <v>2</v>
      </c>
    </row>
    <row r="4" s="2" customFormat="1" ht="32" customHeight="1" spans="1:3">
      <c r="A4" s="186" t="s">
        <v>782</v>
      </c>
      <c r="B4" s="80" t="s">
        <v>815</v>
      </c>
      <c r="C4" s="187" t="s">
        <v>825</v>
      </c>
    </row>
    <row r="5" s="2" customFormat="1" ht="31" customHeight="1" spans="1:3">
      <c r="A5" s="188" t="s">
        <v>70</v>
      </c>
      <c r="B5" s="189">
        <v>47</v>
      </c>
      <c r="C5" s="190">
        <v>92.2</v>
      </c>
    </row>
    <row r="6" s="2" customFormat="1" ht="31" customHeight="1" spans="1:3">
      <c r="A6" s="191" t="s">
        <v>826</v>
      </c>
      <c r="B6" s="189">
        <v>47</v>
      </c>
      <c r="C6" s="190">
        <v>92.2</v>
      </c>
    </row>
    <row r="7" s="2" customFormat="1" ht="31" customHeight="1" spans="1:3">
      <c r="A7" s="188" t="s">
        <v>69</v>
      </c>
      <c r="B7" s="189">
        <v>12581</v>
      </c>
      <c r="C7" s="190">
        <v>72.6</v>
      </c>
    </row>
    <row r="8" s="2" customFormat="1" ht="31" customHeight="1" spans="1:3">
      <c r="A8" s="188" t="s">
        <v>827</v>
      </c>
      <c r="B8" s="189">
        <v>11444</v>
      </c>
      <c r="C8" s="190">
        <v>70.8</v>
      </c>
    </row>
    <row r="9" s="2" customFormat="1" ht="31" customHeight="1" spans="1:3">
      <c r="A9" s="188" t="s">
        <v>828</v>
      </c>
      <c r="B9" s="44">
        <v>598</v>
      </c>
      <c r="C9" s="190">
        <v>68.3</v>
      </c>
    </row>
    <row r="10" s="2" customFormat="1" ht="31" customHeight="1" spans="1:3">
      <c r="A10" s="188" t="s">
        <v>829</v>
      </c>
      <c r="B10" s="44">
        <v>539</v>
      </c>
      <c r="C10" s="190">
        <v>179.7</v>
      </c>
    </row>
    <row r="11" s="2" customFormat="1" ht="31" customHeight="1" spans="1:3">
      <c r="A11" s="188" t="s">
        <v>830</v>
      </c>
      <c r="B11" s="44"/>
      <c r="C11" s="190"/>
    </row>
    <row r="12" s="2" customFormat="1" ht="31" customHeight="1" spans="1:3">
      <c r="A12" s="188" t="s">
        <v>831</v>
      </c>
      <c r="B12" s="44"/>
      <c r="C12" s="190"/>
    </row>
    <row r="13" s="2" customFormat="1" ht="31" customHeight="1" spans="1:3">
      <c r="A13" s="188" t="s">
        <v>832</v>
      </c>
      <c r="B13" s="44"/>
      <c r="C13" s="190"/>
    </row>
    <row r="14" s="2" customFormat="1" ht="31" customHeight="1" spans="1:3">
      <c r="A14" s="188" t="s">
        <v>80</v>
      </c>
      <c r="B14" s="192">
        <v>47362</v>
      </c>
      <c r="C14" s="190">
        <v>393.1</v>
      </c>
    </row>
    <row r="15" s="2" customFormat="1" ht="31" customHeight="1" spans="1:3">
      <c r="A15" s="188" t="s">
        <v>833</v>
      </c>
      <c r="B15" s="192">
        <v>47317</v>
      </c>
      <c r="C15" s="190">
        <v>394.3</v>
      </c>
    </row>
    <row r="16" s="2" customFormat="1" ht="31" customHeight="1" spans="1:3">
      <c r="A16" s="188" t="s">
        <v>834</v>
      </c>
      <c r="B16" s="189"/>
      <c r="C16" s="190"/>
    </row>
    <row r="17" s="2" customFormat="1" ht="31" customHeight="1" spans="1:3">
      <c r="A17" s="188" t="s">
        <v>835</v>
      </c>
      <c r="B17" s="189">
        <v>45</v>
      </c>
      <c r="C17" s="190">
        <v>95.7</v>
      </c>
    </row>
    <row r="18" s="2" customFormat="1" ht="31" customHeight="1" spans="1:3">
      <c r="A18" s="188" t="s">
        <v>81</v>
      </c>
      <c r="B18" s="189">
        <v>2999</v>
      </c>
      <c r="C18" s="190">
        <v>169.7</v>
      </c>
    </row>
    <row r="19" s="2" customFormat="1" ht="31" customHeight="1" spans="1:3">
      <c r="A19" s="188" t="s">
        <v>836</v>
      </c>
      <c r="B19" s="189"/>
      <c r="C19" s="190"/>
    </row>
    <row r="20" s="2" customFormat="1" ht="31" customHeight="1" spans="1:3">
      <c r="A20" s="193" t="s">
        <v>837</v>
      </c>
      <c r="B20" s="192"/>
      <c r="C20" s="190"/>
    </row>
    <row r="21" s="2" customFormat="1" ht="31" customHeight="1" spans="1:3">
      <c r="A21" s="173" t="s">
        <v>838</v>
      </c>
      <c r="B21" s="192">
        <f>B14+B7+B5+B18+B20</f>
        <v>62989</v>
      </c>
      <c r="C21" s="190">
        <v>201.9</v>
      </c>
    </row>
    <row r="22" s="2" customFormat="1" spans="1:3">
      <c r="A22" s="33"/>
      <c r="B22" s="194"/>
      <c r="C22" s="194"/>
    </row>
    <row r="23" s="2" customFormat="1" spans="2:3">
      <c r="B23" s="195"/>
      <c r="C23" s="195"/>
    </row>
  </sheetData>
  <protectedRanges>
    <protectedRange sqref="B9:B14" name="区域1_1"/>
  </protectedRanges>
  <mergeCells count="1">
    <mergeCell ref="A2:C2"/>
  </mergeCells>
  <pageMargins left="0.75" right="0.75" top="1" bottom="1" header="0.5" footer="0.5"/>
  <pageSetup paperSize="9" orientation="portrait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A2" sqref="$A2:$XFD57"/>
    </sheetView>
  </sheetViews>
  <sheetFormatPr defaultColWidth="9" defaultRowHeight="13.5" outlineLevelCol="4"/>
  <cols>
    <col min="1" max="1" width="45.625" customWidth="1"/>
    <col min="2" max="2" width="13.375" style="11" customWidth="1"/>
    <col min="3" max="4" width="14.625" style="11" customWidth="1"/>
    <col min="5" max="5" width="14.625" style="155" customWidth="1"/>
  </cols>
  <sheetData>
    <row r="1" spans="1:4">
      <c r="A1" s="145" t="s">
        <v>839</v>
      </c>
      <c r="B1" s="145"/>
      <c r="C1" s="156"/>
      <c r="D1" s="156"/>
    </row>
    <row r="2" s="2" customFormat="1" ht="25.5" spans="1:5">
      <c r="A2" s="157" t="s">
        <v>840</v>
      </c>
      <c r="B2" s="157"/>
      <c r="C2" s="157"/>
      <c r="D2" s="157"/>
      <c r="E2" s="158"/>
    </row>
    <row r="3" s="2" customFormat="1" ht="20" customHeight="1" spans="1:5">
      <c r="A3" s="159"/>
      <c r="B3" s="159"/>
      <c r="C3" s="160"/>
      <c r="D3" s="161" t="s">
        <v>2</v>
      </c>
      <c r="E3" s="162"/>
    </row>
    <row r="4" s="2" customFormat="1" ht="33" customHeight="1" spans="1:5">
      <c r="A4" s="163" t="s">
        <v>782</v>
      </c>
      <c r="B4" s="164" t="s">
        <v>82</v>
      </c>
      <c r="C4" s="165" t="s">
        <v>841</v>
      </c>
      <c r="D4" s="166" t="s">
        <v>842</v>
      </c>
      <c r="E4" s="167" t="s">
        <v>843</v>
      </c>
    </row>
    <row r="5" s="2" customFormat="1" ht="33" customHeight="1" spans="1:5">
      <c r="A5" s="168" t="s">
        <v>844</v>
      </c>
      <c r="B5" s="169"/>
      <c r="C5" s="169"/>
      <c r="D5" s="169"/>
      <c r="E5" s="170"/>
    </row>
    <row r="6" s="2" customFormat="1" ht="33" customHeight="1" spans="1:5">
      <c r="A6" s="168" t="s">
        <v>845</v>
      </c>
      <c r="B6" s="169"/>
      <c r="C6" s="169"/>
      <c r="D6" s="169"/>
      <c r="E6" s="170"/>
    </row>
    <row r="7" s="2" customFormat="1" ht="33" customHeight="1" spans="1:5">
      <c r="A7" s="171" t="s">
        <v>846</v>
      </c>
      <c r="B7" s="169"/>
      <c r="C7" s="169"/>
      <c r="D7" s="169"/>
      <c r="E7" s="170"/>
    </row>
    <row r="8" s="2" customFormat="1" ht="33" customHeight="1" spans="1:5">
      <c r="A8" s="168" t="s">
        <v>847</v>
      </c>
      <c r="B8" s="169">
        <v>47</v>
      </c>
      <c r="C8" s="169">
        <v>47</v>
      </c>
      <c r="D8" s="169"/>
      <c r="E8" s="170"/>
    </row>
    <row r="9" s="2" customFormat="1" ht="33" customHeight="1" spans="1:5">
      <c r="A9" s="168" t="s">
        <v>826</v>
      </c>
      <c r="B9" s="169">
        <v>47</v>
      </c>
      <c r="C9" s="169">
        <v>47</v>
      </c>
      <c r="D9" s="169"/>
      <c r="E9" s="170"/>
    </row>
    <row r="10" s="2" customFormat="1" ht="33" customHeight="1" spans="1:5">
      <c r="A10" s="168" t="s">
        <v>848</v>
      </c>
      <c r="B10" s="169"/>
      <c r="C10" s="169"/>
      <c r="D10" s="169"/>
      <c r="E10" s="170"/>
    </row>
    <row r="11" s="2" customFormat="1" ht="33" customHeight="1" spans="1:5">
      <c r="A11" s="168" t="s">
        <v>849</v>
      </c>
      <c r="B11" s="169">
        <v>47</v>
      </c>
      <c r="C11" s="169">
        <v>47</v>
      </c>
      <c r="D11" s="169"/>
      <c r="E11" s="170"/>
    </row>
    <row r="12" s="2" customFormat="1" ht="33" customHeight="1" spans="1:5">
      <c r="A12" s="168" t="s">
        <v>850</v>
      </c>
      <c r="B12" s="169">
        <f>B13+B29+B32+B33++B35</f>
        <v>12581</v>
      </c>
      <c r="C12" s="169">
        <f>C13+C29+C32+C33++C35</f>
        <v>12581</v>
      </c>
      <c r="D12" s="169"/>
      <c r="E12" s="170"/>
    </row>
    <row r="13" s="2" customFormat="1" ht="33" customHeight="1" spans="1:5">
      <c r="A13" s="168" t="s">
        <v>827</v>
      </c>
      <c r="B13" s="169">
        <f>SUM(B14:B28)</f>
        <v>11444</v>
      </c>
      <c r="C13" s="169">
        <f>SUM(C14:C28)</f>
        <v>11444</v>
      </c>
      <c r="D13" s="169"/>
      <c r="E13" s="170"/>
    </row>
    <row r="14" s="2" customFormat="1" ht="33" customHeight="1" spans="1:5">
      <c r="A14" s="168" t="s">
        <v>851</v>
      </c>
      <c r="B14" s="169">
        <v>4544</v>
      </c>
      <c r="C14" s="169">
        <v>4544</v>
      </c>
      <c r="D14" s="169"/>
      <c r="E14" s="170"/>
    </row>
    <row r="15" s="2" customFormat="1" ht="33" customHeight="1" spans="1:5">
      <c r="A15" s="168" t="s">
        <v>852</v>
      </c>
      <c r="B15" s="169">
        <v>1500</v>
      </c>
      <c r="C15" s="169">
        <v>1500</v>
      </c>
      <c r="D15" s="169"/>
      <c r="E15" s="170"/>
    </row>
    <row r="16" s="2" customFormat="1" ht="33" customHeight="1" spans="1:5">
      <c r="A16" s="168" t="s">
        <v>853</v>
      </c>
      <c r="B16" s="169">
        <v>1653</v>
      </c>
      <c r="C16" s="169">
        <v>1653</v>
      </c>
      <c r="D16" s="169"/>
      <c r="E16" s="170"/>
    </row>
    <row r="17" s="2" customFormat="1" ht="33" customHeight="1" spans="1:5">
      <c r="A17" s="168" t="s">
        <v>854</v>
      </c>
      <c r="B17" s="169">
        <v>62</v>
      </c>
      <c r="C17" s="169">
        <v>62</v>
      </c>
      <c r="D17" s="169"/>
      <c r="E17" s="170"/>
    </row>
    <row r="18" s="2" customFormat="1" ht="33" customHeight="1" spans="1:5">
      <c r="A18" s="168" t="s">
        <v>855</v>
      </c>
      <c r="B18" s="169">
        <v>128</v>
      </c>
      <c r="C18" s="169">
        <v>128</v>
      </c>
      <c r="D18" s="169"/>
      <c r="E18" s="170"/>
    </row>
    <row r="19" s="2" customFormat="1" ht="33" customHeight="1" spans="1:5">
      <c r="A19" s="168" t="s">
        <v>856</v>
      </c>
      <c r="B19" s="169"/>
      <c r="C19" s="169"/>
      <c r="D19" s="169"/>
      <c r="E19" s="170"/>
    </row>
    <row r="20" s="2" customFormat="1" ht="33" customHeight="1" spans="1:5">
      <c r="A20" s="168" t="s">
        <v>857</v>
      </c>
      <c r="B20" s="169">
        <v>1</v>
      </c>
      <c r="C20" s="169">
        <v>1</v>
      </c>
      <c r="D20" s="169"/>
      <c r="E20" s="170"/>
    </row>
    <row r="21" s="2" customFormat="1" ht="33" customHeight="1" spans="1:5">
      <c r="A21" s="168" t="s">
        <v>858</v>
      </c>
      <c r="B21" s="169">
        <v>260</v>
      </c>
      <c r="C21" s="169">
        <v>260</v>
      </c>
      <c r="D21" s="169"/>
      <c r="E21" s="170"/>
    </row>
    <row r="22" s="2" customFormat="1" ht="33" customHeight="1" spans="1:5">
      <c r="A22" s="168" t="s">
        <v>859</v>
      </c>
      <c r="B22" s="169">
        <v>2750</v>
      </c>
      <c r="C22" s="169">
        <v>2750</v>
      </c>
      <c r="D22" s="169"/>
      <c r="E22" s="170"/>
    </row>
    <row r="23" s="2" customFormat="1" ht="33" customHeight="1" spans="1:5">
      <c r="A23" s="168" t="s">
        <v>860</v>
      </c>
      <c r="B23" s="169">
        <v>526</v>
      </c>
      <c r="C23" s="169">
        <v>526</v>
      </c>
      <c r="D23" s="169"/>
      <c r="E23" s="170"/>
    </row>
    <row r="24" s="2" customFormat="1" ht="33" customHeight="1" spans="1:5">
      <c r="A24" s="168" t="s">
        <v>861</v>
      </c>
      <c r="B24" s="169"/>
      <c r="C24" s="169"/>
      <c r="D24" s="169"/>
      <c r="E24" s="170"/>
    </row>
    <row r="25" s="2" customFormat="1" ht="33" customHeight="1" spans="1:5">
      <c r="A25" s="168" t="s">
        <v>862</v>
      </c>
      <c r="B25" s="169"/>
      <c r="C25" s="169"/>
      <c r="D25" s="169"/>
      <c r="E25" s="170"/>
    </row>
    <row r="26" s="2" customFormat="1" ht="33" customHeight="1" spans="1:5">
      <c r="A26" s="168" t="s">
        <v>863</v>
      </c>
      <c r="B26" s="169"/>
      <c r="C26" s="169"/>
      <c r="D26" s="169"/>
      <c r="E26" s="170"/>
    </row>
    <row r="27" s="2" customFormat="1" ht="33" customHeight="1" spans="1:5">
      <c r="A27" s="168" t="s">
        <v>864</v>
      </c>
      <c r="B27" s="169">
        <v>20</v>
      </c>
      <c r="C27" s="169">
        <v>20</v>
      </c>
      <c r="D27" s="169"/>
      <c r="E27" s="170"/>
    </row>
    <row r="28" s="2" customFormat="1" ht="33" customHeight="1" spans="1:5">
      <c r="A28" s="168" t="s">
        <v>865</v>
      </c>
      <c r="B28" s="169"/>
      <c r="C28" s="169"/>
      <c r="D28" s="169"/>
      <c r="E28" s="170"/>
    </row>
    <row r="29" s="2" customFormat="1" ht="33" customHeight="1" spans="1:5">
      <c r="A29" s="168" t="s">
        <v>866</v>
      </c>
      <c r="B29" s="169">
        <f>SUM(B30:B31)</f>
        <v>598</v>
      </c>
      <c r="C29" s="169">
        <f>SUM(C30:C31)</f>
        <v>598</v>
      </c>
      <c r="D29" s="169">
        <f>D30</f>
        <v>0</v>
      </c>
      <c r="E29" s="170"/>
    </row>
    <row r="30" s="2" customFormat="1" ht="33" customHeight="1" spans="1:5">
      <c r="A30" s="172" t="s">
        <v>851</v>
      </c>
      <c r="B30" s="169"/>
      <c r="C30" s="169"/>
      <c r="D30" s="169"/>
      <c r="E30" s="170"/>
    </row>
    <row r="31" s="2" customFormat="1" ht="33" customHeight="1" spans="1:5">
      <c r="A31" s="172" t="s">
        <v>852</v>
      </c>
      <c r="B31" s="169">
        <v>598</v>
      </c>
      <c r="C31" s="169">
        <v>598</v>
      </c>
      <c r="D31" s="169"/>
      <c r="E31" s="170"/>
    </row>
    <row r="32" s="2" customFormat="1" ht="33" customHeight="1" spans="1:5">
      <c r="A32" s="168" t="s">
        <v>867</v>
      </c>
      <c r="B32" s="169">
        <v>539</v>
      </c>
      <c r="C32" s="169">
        <v>539</v>
      </c>
      <c r="D32" s="169"/>
      <c r="E32" s="170"/>
    </row>
    <row r="33" s="2" customFormat="1" ht="33" customHeight="1" spans="1:5">
      <c r="A33" s="168" t="s">
        <v>868</v>
      </c>
      <c r="B33" s="169"/>
      <c r="C33" s="169"/>
      <c r="D33" s="169"/>
      <c r="E33" s="170"/>
    </row>
    <row r="34" s="2" customFormat="1" ht="33" customHeight="1" spans="1:5">
      <c r="A34" s="168" t="s">
        <v>869</v>
      </c>
      <c r="B34" s="169"/>
      <c r="C34" s="169"/>
      <c r="D34" s="169"/>
      <c r="E34" s="170"/>
    </row>
    <row r="35" s="2" customFormat="1" ht="33" customHeight="1" spans="1:5">
      <c r="A35" s="168" t="s">
        <v>832</v>
      </c>
      <c r="B35" s="169"/>
      <c r="C35" s="169"/>
      <c r="D35" s="169"/>
      <c r="E35" s="170"/>
    </row>
    <row r="36" s="2" customFormat="1" ht="33" customHeight="1" spans="1:5">
      <c r="A36" s="168" t="s">
        <v>870</v>
      </c>
      <c r="B36" s="169">
        <f>B37+B39+B40</f>
        <v>47362</v>
      </c>
      <c r="C36" s="169">
        <f>SUM(C37:C40)</f>
        <v>34</v>
      </c>
      <c r="D36" s="169">
        <f>SUM(D37:D40)</f>
        <v>11</v>
      </c>
      <c r="E36" s="170">
        <v>47317</v>
      </c>
    </row>
    <row r="37" s="2" customFormat="1" ht="33" customHeight="1" spans="1:5">
      <c r="A37" s="54" t="s">
        <v>871</v>
      </c>
      <c r="B37" s="169">
        <v>47317</v>
      </c>
      <c r="C37" s="169"/>
      <c r="D37" s="169"/>
      <c r="E37" s="170">
        <v>47317</v>
      </c>
    </row>
    <row r="38" s="2" customFormat="1" ht="33" customHeight="1" spans="1:5">
      <c r="A38" s="54" t="s">
        <v>872</v>
      </c>
      <c r="B38" s="169">
        <v>47317</v>
      </c>
      <c r="C38" s="169"/>
      <c r="D38" s="169"/>
      <c r="E38" s="170">
        <v>47317</v>
      </c>
    </row>
    <row r="39" s="2" customFormat="1" ht="33" customHeight="1" spans="1:5">
      <c r="A39" s="54" t="s">
        <v>834</v>
      </c>
      <c r="B39" s="169"/>
      <c r="C39" s="169"/>
      <c r="D39" s="169"/>
      <c r="E39" s="170"/>
    </row>
    <row r="40" s="2" customFormat="1" ht="33" customHeight="1" spans="1:5">
      <c r="A40" s="168" t="s">
        <v>835</v>
      </c>
      <c r="B40" s="169">
        <v>45</v>
      </c>
      <c r="C40" s="169">
        <v>34</v>
      </c>
      <c r="D40" s="169">
        <v>11</v>
      </c>
      <c r="E40" s="170"/>
    </row>
    <row r="41" s="2" customFormat="1" ht="33" customHeight="1" spans="1:5">
      <c r="A41" s="168" t="s">
        <v>873</v>
      </c>
      <c r="B41" s="169">
        <v>33</v>
      </c>
      <c r="C41" s="169">
        <v>32</v>
      </c>
      <c r="D41" s="169">
        <v>1</v>
      </c>
      <c r="E41" s="170"/>
    </row>
    <row r="42" s="2" customFormat="1" ht="33" customHeight="1" spans="1:5">
      <c r="A42" s="168" t="s">
        <v>874</v>
      </c>
      <c r="B42" s="169">
        <v>2</v>
      </c>
      <c r="C42" s="169">
        <v>2</v>
      </c>
      <c r="D42" s="169"/>
      <c r="E42" s="170"/>
    </row>
    <row r="43" s="2" customFormat="1" ht="33" customHeight="1" spans="1:5">
      <c r="A43" s="168" t="s">
        <v>875</v>
      </c>
      <c r="B43" s="169">
        <v>10</v>
      </c>
      <c r="C43" s="169"/>
      <c r="D43" s="169">
        <v>9.77</v>
      </c>
      <c r="E43" s="170"/>
    </row>
    <row r="44" s="2" customFormat="1" ht="33" customHeight="1" spans="1:5">
      <c r="A44" s="168" t="s">
        <v>876</v>
      </c>
      <c r="B44" s="169">
        <v>2999</v>
      </c>
      <c r="C44" s="169">
        <v>2999</v>
      </c>
      <c r="D44" s="169">
        <f>SUM(D46:D48)</f>
        <v>0</v>
      </c>
      <c r="E44" s="170"/>
    </row>
    <row r="45" s="2" customFormat="1" ht="33" customHeight="1" spans="1:5">
      <c r="A45" s="168" t="s">
        <v>877</v>
      </c>
      <c r="B45" s="169"/>
      <c r="C45" s="169"/>
      <c r="D45" s="169"/>
      <c r="E45" s="170"/>
    </row>
    <row r="46" s="2" customFormat="1" ht="33" customHeight="1" spans="1:5">
      <c r="A46" s="168" t="s">
        <v>878</v>
      </c>
      <c r="B46" s="169"/>
      <c r="C46" s="169"/>
      <c r="D46" s="169"/>
      <c r="E46" s="170"/>
    </row>
    <row r="47" s="2" customFormat="1" ht="33" customHeight="1" spans="1:5">
      <c r="A47" s="168" t="s">
        <v>879</v>
      </c>
      <c r="B47" s="169"/>
      <c r="C47" s="169"/>
      <c r="D47" s="169"/>
      <c r="E47" s="170"/>
    </row>
    <row r="48" s="2" customFormat="1" ht="33" customHeight="1" spans="1:5">
      <c r="A48" s="168" t="s">
        <v>880</v>
      </c>
      <c r="B48" s="169">
        <v>2999</v>
      </c>
      <c r="C48" s="169">
        <v>2999</v>
      </c>
      <c r="D48" s="169"/>
      <c r="E48" s="170"/>
    </row>
    <row r="49" s="2" customFormat="1" ht="33" customHeight="1" spans="1:5">
      <c r="A49" s="168" t="s">
        <v>881</v>
      </c>
      <c r="B49" s="169"/>
      <c r="C49" s="169"/>
      <c r="D49" s="169"/>
      <c r="E49" s="170"/>
    </row>
    <row r="50" s="2" customFormat="1" ht="33" customHeight="1" spans="1:5">
      <c r="A50" s="168" t="s">
        <v>882</v>
      </c>
      <c r="B50" s="169"/>
      <c r="C50" s="169"/>
      <c r="D50" s="169"/>
      <c r="E50" s="170"/>
    </row>
    <row r="51" s="2" customFormat="1" ht="33" customHeight="1" spans="1:5">
      <c r="A51" s="168" t="s">
        <v>883</v>
      </c>
      <c r="B51" s="169"/>
      <c r="C51" s="169"/>
      <c r="D51" s="169"/>
      <c r="E51" s="170"/>
    </row>
    <row r="52" s="2" customFormat="1" ht="33" customHeight="1" spans="1:5">
      <c r="A52" s="168" t="s">
        <v>884</v>
      </c>
      <c r="B52" s="169"/>
      <c r="C52" s="169"/>
      <c r="D52" s="169"/>
      <c r="E52" s="170"/>
    </row>
    <row r="53" s="2" customFormat="1" ht="33" customHeight="1" spans="1:5">
      <c r="A53" s="54" t="s">
        <v>885</v>
      </c>
      <c r="B53" s="169"/>
      <c r="C53" s="169"/>
      <c r="D53" s="169"/>
      <c r="E53" s="170"/>
    </row>
    <row r="54" s="2" customFormat="1" ht="33" customHeight="1" spans="1:5">
      <c r="A54" s="54" t="s">
        <v>886</v>
      </c>
      <c r="B54" s="169"/>
      <c r="C54" s="169"/>
      <c r="D54" s="169"/>
      <c r="E54" s="170"/>
    </row>
    <row r="55" s="2" customFormat="1" ht="33" customHeight="1" spans="1:5">
      <c r="A55" s="173" t="s">
        <v>822</v>
      </c>
      <c r="B55" s="169">
        <f>B54+B49+B36+B12+B8+B5+B44</f>
        <v>62989</v>
      </c>
      <c r="C55" s="169">
        <f>C54+C49+C36+C12+C8+C5+C44</f>
        <v>15661</v>
      </c>
      <c r="D55" s="169">
        <f>D54+D49+D36+D12+D8+D5+D44</f>
        <v>11</v>
      </c>
      <c r="E55" s="174">
        <f>E54+E49+E36+E12+E8+E5+E44</f>
        <v>47317</v>
      </c>
    </row>
    <row r="56" s="2" customFormat="1" spans="1:5">
      <c r="A56" s="33"/>
      <c r="B56" s="175"/>
      <c r="C56" s="175"/>
      <c r="D56" s="175"/>
      <c r="E56" s="176"/>
    </row>
    <row r="57" s="2" customFormat="1" spans="2:5">
      <c r="B57" s="175"/>
      <c r="C57" s="175"/>
      <c r="D57" s="175"/>
      <c r="E57" s="176"/>
    </row>
  </sheetData>
  <mergeCells count="2">
    <mergeCell ref="A2:E2"/>
    <mergeCell ref="D3:E3"/>
  </mergeCells>
  <pageMargins left="0.75" right="0.75" top="1" bottom="1" header="0.5" footer="0.5"/>
  <pageSetup paperSize="9" orientation="portrait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A2" sqref="$A2:$XFD11"/>
    </sheetView>
  </sheetViews>
  <sheetFormatPr defaultColWidth="9" defaultRowHeight="13.5" outlineLevelCol="1"/>
  <cols>
    <col min="1" max="1" width="51.375" customWidth="1"/>
    <col min="2" max="2" width="40" style="11" customWidth="1"/>
  </cols>
  <sheetData>
    <row r="1" spans="1:2">
      <c r="A1" s="145" t="s">
        <v>887</v>
      </c>
      <c r="B1" s="145"/>
    </row>
    <row r="2" s="2" customFormat="1" ht="25.5" spans="1:2">
      <c r="A2" s="146" t="s">
        <v>888</v>
      </c>
      <c r="B2" s="146"/>
    </row>
    <row r="3" s="2" customFormat="1" ht="37" customHeight="1" spans="1:2">
      <c r="A3" s="147"/>
      <c r="B3" s="148" t="s">
        <v>2</v>
      </c>
    </row>
    <row r="4" s="2" customFormat="1" ht="27" customHeight="1" spans="1:2">
      <c r="A4" s="56" t="s">
        <v>95</v>
      </c>
      <c r="B4" s="149" t="s">
        <v>799</v>
      </c>
    </row>
    <row r="5" s="2" customFormat="1" ht="22" customHeight="1" spans="1:2">
      <c r="A5" s="150" t="s">
        <v>82</v>
      </c>
      <c r="B5" s="151">
        <v>11</v>
      </c>
    </row>
    <row r="6" s="2" customFormat="1" ht="22" customHeight="1" spans="1:2">
      <c r="A6" s="152" t="s">
        <v>844</v>
      </c>
      <c r="B6" s="151"/>
    </row>
    <row r="7" s="2" customFormat="1" ht="22" customHeight="1" spans="1:2">
      <c r="A7" s="153" t="s">
        <v>847</v>
      </c>
      <c r="B7" s="44"/>
    </row>
    <row r="8" s="2" customFormat="1" ht="22" customHeight="1" spans="1:2">
      <c r="A8" s="153" t="s">
        <v>889</v>
      </c>
      <c r="B8" s="44"/>
    </row>
    <row r="9" s="2" customFormat="1" ht="22" customHeight="1" spans="1:2">
      <c r="A9" s="153" t="s">
        <v>890</v>
      </c>
      <c r="B9" s="44">
        <v>11</v>
      </c>
    </row>
    <row r="10" s="2" customFormat="1" ht="22" customHeight="1" spans="1:2">
      <c r="A10" s="153" t="s">
        <v>891</v>
      </c>
      <c r="B10" s="44">
        <v>11</v>
      </c>
    </row>
    <row r="11" s="2" customFormat="1" ht="22" customHeight="1" spans="1:2">
      <c r="A11" s="153" t="s">
        <v>892</v>
      </c>
      <c r="B11" s="154"/>
    </row>
  </sheetData>
  <mergeCells count="1">
    <mergeCell ref="A2:B2"/>
  </mergeCells>
  <pageMargins left="0.75" right="0.75" top="1" bottom="1" header="0.5" footer="0.5"/>
  <pageSetup paperSize="9" orientation="portrait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G16" sqref="G16"/>
    </sheetView>
  </sheetViews>
  <sheetFormatPr defaultColWidth="9" defaultRowHeight="13.5" outlineLevelRow="4" outlineLevelCol="1"/>
  <cols>
    <col min="1" max="1" width="39.375" customWidth="1"/>
    <col min="2" max="2" width="39.375" style="11" customWidth="1"/>
  </cols>
  <sheetData>
    <row r="1" spans="1:1">
      <c r="A1" t="s">
        <v>893</v>
      </c>
    </row>
    <row r="2" s="2" customFormat="1" ht="58" customHeight="1" spans="1:2">
      <c r="A2" s="70" t="s">
        <v>894</v>
      </c>
      <c r="B2" s="70"/>
    </row>
    <row r="3" ht="30" customHeight="1" spans="1:2">
      <c r="A3" s="140"/>
      <c r="B3" s="72" t="s">
        <v>2</v>
      </c>
    </row>
    <row r="4" ht="39" customHeight="1" spans="1:2">
      <c r="A4" s="141" t="s">
        <v>895</v>
      </c>
      <c r="B4" s="142" t="s">
        <v>707</v>
      </c>
    </row>
    <row r="5" ht="39" customHeight="1" spans="1:2">
      <c r="A5" s="143" t="s">
        <v>779</v>
      </c>
      <c r="B5" s="144">
        <v>11</v>
      </c>
    </row>
  </sheetData>
  <mergeCells count="1">
    <mergeCell ref="A2:B2"/>
  </mergeCells>
  <pageMargins left="0.75" right="0.75" top="1" bottom="1" header="0.5" footer="0.5"/>
  <pageSetup paperSize="9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2" sqref="$A2:$XFD2"/>
    </sheetView>
  </sheetViews>
  <sheetFormatPr defaultColWidth="9" defaultRowHeight="13.5" outlineLevelCol="1"/>
  <cols>
    <col min="1" max="1" width="47.625" style="11" customWidth="1"/>
    <col min="2" max="2" width="41.75" style="11" customWidth="1"/>
  </cols>
  <sheetData>
    <row r="1" spans="1:2">
      <c r="A1" s="131" t="s">
        <v>896</v>
      </c>
      <c r="B1" s="114"/>
    </row>
    <row r="2" s="2" customFormat="1" ht="49" customHeight="1" spans="1:2">
      <c r="A2" s="132" t="s">
        <v>897</v>
      </c>
      <c r="B2" s="132"/>
    </row>
    <row r="3" ht="34" customHeight="1" spans="1:2">
      <c r="A3" s="117"/>
      <c r="B3" s="133" t="s">
        <v>2</v>
      </c>
    </row>
    <row r="4" ht="40" customHeight="1" spans="1:2">
      <c r="A4" s="134" t="s">
        <v>782</v>
      </c>
      <c r="B4" s="134" t="s">
        <v>783</v>
      </c>
    </row>
    <row r="5" ht="35" customHeight="1" spans="1:2">
      <c r="A5" s="135" t="s">
        <v>898</v>
      </c>
      <c r="B5" s="136">
        <v>56200</v>
      </c>
    </row>
    <row r="6" ht="35" customHeight="1" spans="1:2">
      <c r="A6" s="135" t="s">
        <v>899</v>
      </c>
      <c r="B6" s="136">
        <v>100400</v>
      </c>
    </row>
    <row r="7" ht="35" customHeight="1" spans="1:2">
      <c r="A7" s="135" t="s">
        <v>900</v>
      </c>
      <c r="B7" s="43"/>
    </row>
    <row r="8" ht="35" customHeight="1" spans="1:2">
      <c r="A8" s="135" t="s">
        <v>901</v>
      </c>
      <c r="B8" s="136">
        <v>4200</v>
      </c>
    </row>
    <row r="9" ht="35" customHeight="1" spans="1:2">
      <c r="A9" s="135" t="s">
        <v>902</v>
      </c>
      <c r="B9" s="136">
        <v>99140</v>
      </c>
    </row>
    <row r="10" ht="35" customHeight="1" spans="1:2">
      <c r="A10" s="135" t="s">
        <v>903</v>
      </c>
      <c r="B10" s="137"/>
    </row>
    <row r="11" ht="35" customHeight="1" spans="1:2">
      <c r="A11" s="138" t="s">
        <v>904</v>
      </c>
      <c r="B11" s="138"/>
    </row>
    <row r="12" ht="35" customHeight="1" spans="1:2">
      <c r="A12" s="71" t="s">
        <v>905</v>
      </c>
      <c r="B12" s="71"/>
    </row>
    <row r="13" ht="31" customHeight="1" spans="1:2">
      <c r="A13" s="139" t="s">
        <v>792</v>
      </c>
      <c r="B13" s="139"/>
    </row>
  </sheetData>
  <mergeCells count="4">
    <mergeCell ref="A2:B2"/>
    <mergeCell ref="A11:B11"/>
    <mergeCell ref="A12:B12"/>
    <mergeCell ref="A13:B13"/>
  </mergeCells>
  <pageMargins left="0.75" right="0.75" top="1" bottom="1" header="0.5" footer="0.5"/>
  <pageSetup paperSize="9" orientation="portrait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2" sqref="A2:D2"/>
    </sheetView>
  </sheetViews>
  <sheetFormatPr defaultColWidth="9" defaultRowHeight="13.5" outlineLevelRow="6" outlineLevelCol="4"/>
  <cols>
    <col min="1" max="1" width="27.75" customWidth="1"/>
    <col min="2" max="3" width="27.75" style="11" customWidth="1"/>
    <col min="4" max="4" width="27.75" customWidth="1"/>
  </cols>
  <sheetData>
    <row r="1" spans="1:5">
      <c r="A1" s="114" t="s">
        <v>906</v>
      </c>
      <c r="B1" s="114"/>
      <c r="C1" s="114"/>
      <c r="D1" s="114"/>
      <c r="E1" s="114"/>
    </row>
    <row r="2" ht="25.5" spans="1:5">
      <c r="A2" s="115" t="s">
        <v>907</v>
      </c>
      <c r="B2" s="115"/>
      <c r="C2" s="115"/>
      <c r="D2" s="115"/>
      <c r="E2" s="116"/>
    </row>
    <row r="3" ht="36" customHeight="1" spans="1:5">
      <c r="A3" s="117"/>
      <c r="B3" s="117"/>
      <c r="C3" s="72" t="s">
        <v>2</v>
      </c>
      <c r="D3" s="72"/>
      <c r="E3" s="118"/>
    </row>
    <row r="4" ht="49" customHeight="1" spans="1:5">
      <c r="A4" s="119" t="s">
        <v>795</v>
      </c>
      <c r="B4" s="120" t="s">
        <v>796</v>
      </c>
      <c r="C4" s="121" t="s">
        <v>797</v>
      </c>
      <c r="D4" s="121" t="s">
        <v>908</v>
      </c>
      <c r="E4" s="122"/>
    </row>
    <row r="5" ht="49" customHeight="1" spans="1:5">
      <c r="A5" s="123" t="s">
        <v>909</v>
      </c>
      <c r="B5" s="124">
        <v>100400</v>
      </c>
      <c r="C5" s="125">
        <v>99140</v>
      </c>
      <c r="D5" s="126"/>
      <c r="E5" s="118"/>
    </row>
    <row r="6" ht="38" customHeight="1" spans="1:5">
      <c r="A6" s="127" t="s">
        <v>910</v>
      </c>
      <c r="B6" s="127"/>
      <c r="C6" s="127"/>
      <c r="D6" s="127"/>
      <c r="E6" s="128"/>
    </row>
    <row r="7" ht="24" customHeight="1" spans="1:5">
      <c r="A7" s="129" t="s">
        <v>911</v>
      </c>
      <c r="B7" s="129"/>
      <c r="C7" s="129"/>
      <c r="D7" s="129"/>
      <c r="E7" s="130"/>
    </row>
  </sheetData>
  <mergeCells count="4">
    <mergeCell ref="A2:D2"/>
    <mergeCell ref="C3:D3"/>
    <mergeCell ref="A6:D6"/>
    <mergeCell ref="A7:D7"/>
  </mergeCells>
  <pageMargins left="0.75" right="0.75" top="1" bottom="1" header="0.5" footer="0.5"/>
  <pageSetup paperSize="9" orientation="portrait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2" sqref="A2:D2"/>
    </sheetView>
  </sheetViews>
  <sheetFormatPr defaultColWidth="9" defaultRowHeight="13.5" outlineLevelCol="3"/>
  <cols>
    <col min="1" max="1" width="36.625" customWidth="1"/>
    <col min="2" max="2" width="14.125" style="11" customWidth="1"/>
    <col min="3" max="3" width="34" customWidth="1"/>
    <col min="4" max="4" width="15.625" style="11" customWidth="1"/>
  </cols>
  <sheetData>
    <row r="1" ht="21" customHeight="1" spans="1:4">
      <c r="A1" s="85" t="s">
        <v>912</v>
      </c>
      <c r="B1" s="96"/>
      <c r="C1" s="96"/>
      <c r="D1" s="96"/>
    </row>
    <row r="2" ht="38" customHeight="1" spans="1:4">
      <c r="A2" s="97" t="s">
        <v>913</v>
      </c>
      <c r="B2" s="97"/>
      <c r="C2" s="97"/>
      <c r="D2" s="97"/>
    </row>
    <row r="3" ht="30" customHeight="1" spans="1:4">
      <c r="A3" s="98"/>
      <c r="B3" s="98"/>
      <c r="C3" s="98"/>
      <c r="D3" s="99" t="s">
        <v>2</v>
      </c>
    </row>
    <row r="4" ht="25" customHeight="1" spans="1:4">
      <c r="A4" s="100" t="s">
        <v>3</v>
      </c>
      <c r="B4" s="100" t="s">
        <v>4</v>
      </c>
      <c r="C4" s="100" t="s">
        <v>3</v>
      </c>
      <c r="D4" s="100" t="s">
        <v>5</v>
      </c>
    </row>
    <row r="5" ht="25" customHeight="1" spans="1:4">
      <c r="A5" s="101" t="s">
        <v>914</v>
      </c>
      <c r="B5" s="102"/>
      <c r="C5" s="101" t="s">
        <v>915</v>
      </c>
      <c r="D5" s="103"/>
    </row>
    <row r="6" ht="25" customHeight="1" spans="1:4">
      <c r="A6" s="104" t="s">
        <v>916</v>
      </c>
      <c r="B6" s="105"/>
      <c r="C6" s="104" t="s">
        <v>917</v>
      </c>
      <c r="D6" s="100"/>
    </row>
    <row r="7" ht="25" customHeight="1" spans="1:4">
      <c r="A7" s="104" t="s">
        <v>918</v>
      </c>
      <c r="B7" s="105"/>
      <c r="C7" s="104" t="s">
        <v>919</v>
      </c>
      <c r="D7" s="100"/>
    </row>
    <row r="8" ht="25" customHeight="1" spans="1:4">
      <c r="A8" s="104" t="s">
        <v>920</v>
      </c>
      <c r="B8" s="105"/>
      <c r="C8" s="104" t="s">
        <v>921</v>
      </c>
      <c r="D8" s="100"/>
    </row>
    <row r="9" ht="25" customHeight="1" spans="1:4">
      <c r="A9" s="104" t="s">
        <v>922</v>
      </c>
      <c r="B9" s="105"/>
      <c r="C9" s="104" t="s">
        <v>923</v>
      </c>
      <c r="D9" s="106">
        <v>49</v>
      </c>
    </row>
    <row r="10" ht="25" customHeight="1" spans="1:4">
      <c r="A10" s="104" t="s">
        <v>924</v>
      </c>
      <c r="B10" s="105"/>
      <c r="C10" s="104" t="s">
        <v>925</v>
      </c>
      <c r="D10" s="100"/>
    </row>
    <row r="11" ht="25" customHeight="1" spans="1:4">
      <c r="A11" s="104" t="s">
        <v>926</v>
      </c>
      <c r="B11" s="105"/>
      <c r="C11" s="104" t="s">
        <v>927</v>
      </c>
      <c r="D11" s="100"/>
    </row>
    <row r="12" ht="25" customHeight="1" spans="1:4">
      <c r="A12" s="104" t="s">
        <v>928</v>
      </c>
      <c r="B12" s="105"/>
      <c r="C12" s="104" t="s">
        <v>929</v>
      </c>
      <c r="D12" s="100"/>
    </row>
    <row r="13" ht="25" customHeight="1" spans="1:4">
      <c r="A13" s="104" t="s">
        <v>930</v>
      </c>
      <c r="B13" s="105"/>
      <c r="C13" s="104" t="s">
        <v>931</v>
      </c>
      <c r="D13" s="100"/>
    </row>
    <row r="14" ht="25" customHeight="1" spans="1:4">
      <c r="A14" s="104" t="s">
        <v>932</v>
      </c>
      <c r="B14" s="105"/>
      <c r="C14" s="104" t="s">
        <v>933</v>
      </c>
      <c r="D14" s="100"/>
    </row>
    <row r="15" ht="25" customHeight="1" spans="1:4">
      <c r="A15" s="104" t="s">
        <v>934</v>
      </c>
      <c r="B15" s="105"/>
      <c r="C15" s="104" t="s">
        <v>935</v>
      </c>
      <c r="D15" s="100"/>
    </row>
    <row r="16" ht="25" customHeight="1" spans="1:4">
      <c r="A16" s="104" t="s">
        <v>936</v>
      </c>
      <c r="B16" s="105"/>
      <c r="C16" s="104" t="s">
        <v>937</v>
      </c>
      <c r="D16" s="100"/>
    </row>
    <row r="17" ht="25" customHeight="1" spans="1:4">
      <c r="A17" s="104" t="s">
        <v>938</v>
      </c>
      <c r="B17" s="105"/>
      <c r="C17" s="104" t="s">
        <v>939</v>
      </c>
      <c r="D17" s="100"/>
    </row>
    <row r="18" ht="25" customHeight="1" spans="1:4">
      <c r="A18" s="104" t="s">
        <v>940</v>
      </c>
      <c r="B18" s="105"/>
      <c r="C18" s="104" t="s">
        <v>941</v>
      </c>
      <c r="D18" s="100"/>
    </row>
    <row r="19" ht="25" customHeight="1" spans="1:4">
      <c r="A19" s="104" t="s">
        <v>942</v>
      </c>
      <c r="B19" s="105"/>
      <c r="C19" s="104" t="s">
        <v>943</v>
      </c>
      <c r="D19" s="100"/>
    </row>
    <row r="20" ht="25" customHeight="1" spans="1:4">
      <c r="A20" s="104" t="s">
        <v>944</v>
      </c>
      <c r="B20" s="105"/>
      <c r="C20" s="104" t="s">
        <v>943</v>
      </c>
      <c r="D20" s="100"/>
    </row>
    <row r="21" ht="25" customHeight="1" spans="1:4">
      <c r="A21" s="104" t="s">
        <v>945</v>
      </c>
      <c r="B21" s="105"/>
      <c r="C21" s="104"/>
      <c r="D21" s="100"/>
    </row>
    <row r="22" ht="25" customHeight="1" spans="1:4">
      <c r="A22" s="104" t="s">
        <v>946</v>
      </c>
      <c r="B22" s="105"/>
      <c r="C22" s="104"/>
      <c r="D22" s="100"/>
    </row>
    <row r="23" ht="25" customHeight="1" spans="1:4">
      <c r="A23" s="104" t="s">
        <v>947</v>
      </c>
      <c r="B23" s="105"/>
      <c r="C23" s="104"/>
      <c r="D23" s="100"/>
    </row>
    <row r="24" ht="25" customHeight="1" spans="1:4">
      <c r="A24" s="104" t="s">
        <v>948</v>
      </c>
      <c r="B24" s="105"/>
      <c r="C24" s="104"/>
      <c r="D24" s="100"/>
    </row>
    <row r="25" ht="25" customHeight="1" spans="1:4">
      <c r="A25" s="104" t="s">
        <v>949</v>
      </c>
      <c r="B25" s="105"/>
      <c r="C25" s="104"/>
      <c r="D25" s="100"/>
    </row>
    <row r="26" ht="25" customHeight="1" spans="1:4">
      <c r="A26" s="104" t="s">
        <v>950</v>
      </c>
      <c r="B26" s="107"/>
      <c r="C26" s="104"/>
      <c r="D26" s="106"/>
    </row>
    <row r="27" ht="25" customHeight="1" spans="1:4">
      <c r="A27" s="108" t="s">
        <v>951</v>
      </c>
      <c r="B27" s="107"/>
      <c r="C27" s="108" t="s">
        <v>952</v>
      </c>
      <c r="D27" s="106">
        <v>49</v>
      </c>
    </row>
    <row r="28" ht="25" customHeight="1" spans="1:4">
      <c r="A28" s="104" t="s">
        <v>953</v>
      </c>
      <c r="B28" s="107">
        <v>21</v>
      </c>
      <c r="C28" s="104" t="s">
        <v>954</v>
      </c>
      <c r="D28" s="106"/>
    </row>
    <row r="29" ht="25" customHeight="1" spans="1:4">
      <c r="A29" s="109" t="s">
        <v>955</v>
      </c>
      <c r="B29" s="106">
        <v>28</v>
      </c>
      <c r="C29" s="109"/>
      <c r="D29" s="106"/>
    </row>
    <row r="30" ht="25" customHeight="1" spans="1:4">
      <c r="A30" s="109"/>
      <c r="B30" s="106"/>
      <c r="C30" s="109"/>
      <c r="D30" s="106"/>
    </row>
    <row r="31" ht="25" customHeight="1" spans="1:4">
      <c r="A31" s="110" t="s">
        <v>18</v>
      </c>
      <c r="B31" s="106">
        <v>49</v>
      </c>
      <c r="C31" s="110" t="s">
        <v>19</v>
      </c>
      <c r="D31" s="106">
        <f>D27+D28</f>
        <v>49</v>
      </c>
    </row>
    <row r="32" spans="1:4">
      <c r="A32" s="111"/>
      <c r="B32" s="112"/>
      <c r="C32" s="111"/>
      <c r="D32" s="113"/>
    </row>
    <row r="33" spans="4:4">
      <c r="D33" s="84"/>
    </row>
    <row r="34" spans="4:4">
      <c r="D34" s="84"/>
    </row>
    <row r="35" spans="4:4">
      <c r="D35" s="84"/>
    </row>
    <row r="36" spans="4:4">
      <c r="D36" s="84"/>
    </row>
    <row r="37" spans="4:4">
      <c r="D37" s="84"/>
    </row>
    <row r="38" spans="4:4">
      <c r="D38" s="84"/>
    </row>
    <row r="39" spans="4:4">
      <c r="D39" s="84"/>
    </row>
    <row r="40" spans="4:4">
      <c r="D40" s="84"/>
    </row>
  </sheetData>
  <mergeCells count="1">
    <mergeCell ref="A2:D2"/>
  </mergeCells>
  <pageMargins left="0.75" right="0.75" top="1" bottom="1" header="0.5" footer="0.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A2" sqref="A2:D33"/>
    </sheetView>
  </sheetViews>
  <sheetFormatPr defaultColWidth="9" defaultRowHeight="13.5" outlineLevelCol="4"/>
  <cols>
    <col min="1" max="1" width="29.5" customWidth="1"/>
    <col min="2" max="2" width="21.875" style="294" customWidth="1"/>
    <col min="3" max="3" width="24" style="294" customWidth="1"/>
    <col min="4" max="4" width="22.2583333333333" style="319" customWidth="1"/>
  </cols>
  <sheetData>
    <row r="1" ht="22" customHeight="1" spans="1:5">
      <c r="A1" s="17" t="s">
        <v>20</v>
      </c>
      <c r="B1" s="320"/>
      <c r="C1" s="321"/>
      <c r="D1" s="322"/>
      <c r="E1" s="17"/>
    </row>
    <row r="2" ht="33" customHeight="1" spans="1:5">
      <c r="A2" s="296" t="s">
        <v>21</v>
      </c>
      <c r="B2" s="260"/>
      <c r="C2" s="260"/>
      <c r="D2" s="323"/>
      <c r="E2" s="17"/>
    </row>
    <row r="3" ht="21" customHeight="1" spans="1:5">
      <c r="A3" s="324"/>
      <c r="B3" s="325"/>
      <c r="C3" s="325"/>
      <c r="D3" s="326" t="s">
        <v>2</v>
      </c>
      <c r="E3" s="17"/>
    </row>
    <row r="4" s="9" customFormat="1" ht="21" customHeight="1" spans="1:5">
      <c r="A4" s="56" t="s">
        <v>22</v>
      </c>
      <c r="B4" s="327" t="s">
        <v>23</v>
      </c>
      <c r="C4" s="328"/>
      <c r="D4" s="329"/>
      <c r="E4" s="18"/>
    </row>
    <row r="5" s="9" customFormat="1" ht="22" customHeight="1" spans="1:5">
      <c r="A5" s="56"/>
      <c r="B5" s="300" t="s">
        <v>24</v>
      </c>
      <c r="C5" s="300" t="s">
        <v>25</v>
      </c>
      <c r="D5" s="330" t="s">
        <v>26</v>
      </c>
      <c r="E5" s="18"/>
    </row>
    <row r="6" s="9" customFormat="1" ht="24" customHeight="1" spans="1:5">
      <c r="A6" s="56" t="s">
        <v>27</v>
      </c>
      <c r="B6" s="43">
        <f>B7+B31</f>
        <v>69120</v>
      </c>
      <c r="C6" s="43">
        <f>C7+C31</f>
        <v>74650</v>
      </c>
      <c r="D6" s="304">
        <f>(C6-B6)/B6*100</f>
        <v>8.0005787037037</v>
      </c>
      <c r="E6" s="18">
        <f>C6-B6</f>
        <v>5530</v>
      </c>
    </row>
    <row r="7" s="9" customFormat="1" ht="18" customHeight="1" spans="1:5">
      <c r="A7" s="56" t="s">
        <v>28</v>
      </c>
      <c r="B7" s="43">
        <f>B8+B23</f>
        <v>69120</v>
      </c>
      <c r="C7" s="43">
        <f>C8+C23</f>
        <v>74650</v>
      </c>
      <c r="D7" s="304">
        <f>(C7-B7)/B7*100</f>
        <v>8.0005787037037</v>
      </c>
      <c r="E7" s="18">
        <f>C7-B7</f>
        <v>5530</v>
      </c>
    </row>
    <row r="8" s="9" customFormat="1" ht="18" customHeight="1" spans="1:5">
      <c r="A8" s="56" t="s">
        <v>29</v>
      </c>
      <c r="B8" s="43">
        <f>SUM(B9:B22)</f>
        <v>51748</v>
      </c>
      <c r="C8" s="43">
        <f>SUM(C9:C22)</f>
        <v>55934</v>
      </c>
      <c r="D8" s="304">
        <f t="shared" ref="D8:D30" si="0">(C8-B8)/B8*100</f>
        <v>8.0892015150344</v>
      </c>
      <c r="E8" s="18">
        <f>C8-B8</f>
        <v>4186</v>
      </c>
    </row>
    <row r="9" s="9" customFormat="1" ht="18" customHeight="1" spans="1:5">
      <c r="A9" s="54" t="s">
        <v>30</v>
      </c>
      <c r="B9" s="331">
        <v>28951</v>
      </c>
      <c r="C9" s="43">
        <v>37268</v>
      </c>
      <c r="D9" s="304">
        <f t="shared" si="0"/>
        <v>28.7278505060274</v>
      </c>
      <c r="E9" s="18">
        <f>C9-B9</f>
        <v>8317</v>
      </c>
    </row>
    <row r="10" s="9" customFormat="1" ht="18" customHeight="1" spans="1:5">
      <c r="A10" s="54" t="s">
        <v>31</v>
      </c>
      <c r="B10" s="331">
        <v>2029</v>
      </c>
      <c r="C10" s="43">
        <v>2291</v>
      </c>
      <c r="D10" s="304">
        <f t="shared" si="0"/>
        <v>12.9127649088221</v>
      </c>
      <c r="E10" s="18">
        <f t="shared" ref="E10:E21" si="1">C10-B10</f>
        <v>262</v>
      </c>
    </row>
    <row r="11" s="9" customFormat="1" ht="18" customHeight="1" spans="1:5">
      <c r="A11" s="54" t="s">
        <v>32</v>
      </c>
      <c r="B11" s="331">
        <v>1128</v>
      </c>
      <c r="C11" s="43">
        <v>1266</v>
      </c>
      <c r="D11" s="304">
        <f t="shared" si="0"/>
        <v>12.2340425531915</v>
      </c>
      <c r="E11" s="18">
        <f t="shared" si="1"/>
        <v>138</v>
      </c>
    </row>
    <row r="12" s="9" customFormat="1" ht="18" customHeight="1" spans="1:5">
      <c r="A12" s="54" t="s">
        <v>33</v>
      </c>
      <c r="B12" s="331">
        <v>460</v>
      </c>
      <c r="C12" s="43">
        <v>496</v>
      </c>
      <c r="D12" s="304">
        <f t="shared" si="0"/>
        <v>7.82608695652174</v>
      </c>
      <c r="E12" s="18">
        <f t="shared" si="1"/>
        <v>36</v>
      </c>
    </row>
    <row r="13" s="9" customFormat="1" ht="18" customHeight="1" spans="1:5">
      <c r="A13" s="54" t="s">
        <v>34</v>
      </c>
      <c r="B13" s="331">
        <v>2214</v>
      </c>
      <c r="C13" s="43">
        <v>2391</v>
      </c>
      <c r="D13" s="304">
        <f t="shared" si="0"/>
        <v>7.99457994579946</v>
      </c>
      <c r="E13" s="18">
        <f t="shared" si="1"/>
        <v>177</v>
      </c>
    </row>
    <row r="14" s="9" customFormat="1" ht="18" customHeight="1" spans="1:5">
      <c r="A14" s="54" t="s">
        <v>35</v>
      </c>
      <c r="B14" s="331">
        <v>905</v>
      </c>
      <c r="C14" s="43">
        <v>977</v>
      </c>
      <c r="D14" s="304">
        <f t="shared" si="0"/>
        <v>7.95580110497237</v>
      </c>
      <c r="E14" s="18">
        <f t="shared" si="1"/>
        <v>72</v>
      </c>
    </row>
    <row r="15" s="9" customFormat="1" ht="18" customHeight="1" spans="1:5">
      <c r="A15" s="54" t="s">
        <v>36</v>
      </c>
      <c r="B15" s="331">
        <v>863</v>
      </c>
      <c r="C15" s="43">
        <v>931</v>
      </c>
      <c r="D15" s="304">
        <f t="shared" si="0"/>
        <v>7.87949015063731</v>
      </c>
      <c r="E15" s="18">
        <f t="shared" si="1"/>
        <v>68</v>
      </c>
    </row>
    <row r="16" s="9" customFormat="1" ht="18" customHeight="1" spans="1:5">
      <c r="A16" s="54" t="s">
        <v>37</v>
      </c>
      <c r="B16" s="331">
        <v>2466</v>
      </c>
      <c r="C16" s="43">
        <v>5665</v>
      </c>
      <c r="D16" s="304">
        <f t="shared" si="0"/>
        <v>129.724249797243</v>
      </c>
      <c r="E16" s="18">
        <f t="shared" si="1"/>
        <v>3199</v>
      </c>
    </row>
    <row r="17" s="9" customFormat="1" ht="18" customHeight="1" spans="1:5">
      <c r="A17" s="54" t="s">
        <v>38</v>
      </c>
      <c r="B17" s="331">
        <v>24</v>
      </c>
      <c r="C17" s="43">
        <v>26</v>
      </c>
      <c r="D17" s="304">
        <f t="shared" si="0"/>
        <v>8.33333333333333</v>
      </c>
      <c r="E17" s="18">
        <f t="shared" si="1"/>
        <v>2</v>
      </c>
    </row>
    <row r="18" s="9" customFormat="1" ht="18" customHeight="1" spans="1:5">
      <c r="A18" s="54" t="s">
        <v>39</v>
      </c>
      <c r="B18" s="331">
        <v>1887</v>
      </c>
      <c r="C18" s="43">
        <v>2038</v>
      </c>
      <c r="D18" s="304">
        <f t="shared" si="0"/>
        <v>8.00211976682565</v>
      </c>
      <c r="E18" s="18">
        <f t="shared" si="1"/>
        <v>151</v>
      </c>
    </row>
    <row r="19" s="9" customFormat="1" ht="18" customHeight="1" spans="1:5">
      <c r="A19" s="54" t="s">
        <v>40</v>
      </c>
      <c r="B19" s="331">
        <v>9536</v>
      </c>
      <c r="C19" s="43">
        <v>1300</v>
      </c>
      <c r="D19" s="304">
        <f t="shared" si="0"/>
        <v>-86.3674496644295</v>
      </c>
      <c r="E19" s="18">
        <f t="shared" si="1"/>
        <v>-8236</v>
      </c>
    </row>
    <row r="20" s="9" customFormat="1" ht="18" customHeight="1" spans="1:5">
      <c r="A20" s="54" t="s">
        <v>41</v>
      </c>
      <c r="B20" s="331">
        <v>836</v>
      </c>
      <c r="C20" s="43">
        <v>800</v>
      </c>
      <c r="D20" s="304">
        <f t="shared" si="0"/>
        <v>-4.30622009569378</v>
      </c>
      <c r="E20" s="18">
        <f t="shared" si="1"/>
        <v>-36</v>
      </c>
    </row>
    <row r="21" s="9" customFormat="1" ht="18" customHeight="1" spans="1:5">
      <c r="A21" s="54" t="s">
        <v>42</v>
      </c>
      <c r="B21" s="331">
        <v>449</v>
      </c>
      <c r="C21" s="43">
        <v>485</v>
      </c>
      <c r="D21" s="304">
        <f t="shared" si="0"/>
        <v>8.01781737193764</v>
      </c>
      <c r="E21" s="18">
        <f t="shared" si="1"/>
        <v>36</v>
      </c>
    </row>
    <row r="22" s="9" customFormat="1" ht="18" customHeight="1" spans="1:5">
      <c r="A22" s="54" t="s">
        <v>43</v>
      </c>
      <c r="B22" s="331"/>
      <c r="C22" s="43"/>
      <c r="D22" s="304"/>
      <c r="E22" s="18">
        <f t="shared" ref="E22:E28" si="2">C22-B22</f>
        <v>0</v>
      </c>
    </row>
    <row r="23" s="9" customFormat="1" ht="18" customHeight="1" spans="1:5">
      <c r="A23" s="56" t="s">
        <v>44</v>
      </c>
      <c r="B23" s="43">
        <f>SUM(B24:B30)</f>
        <v>17372</v>
      </c>
      <c r="C23" s="43">
        <f>SUM(C24:C30)</f>
        <v>18716</v>
      </c>
      <c r="D23" s="304">
        <f t="shared" si="0"/>
        <v>7.7365876122496</v>
      </c>
      <c r="E23" s="18">
        <f t="shared" si="2"/>
        <v>1344</v>
      </c>
    </row>
    <row r="24" s="9" customFormat="1" ht="18" customHeight="1" spans="1:5">
      <c r="A24" s="54" t="s">
        <v>45</v>
      </c>
      <c r="B24" s="331">
        <v>2544</v>
      </c>
      <c r="C24" s="43">
        <v>1380</v>
      </c>
      <c r="D24" s="304">
        <f t="shared" si="0"/>
        <v>-45.7547169811321</v>
      </c>
      <c r="E24" s="18">
        <f t="shared" si="2"/>
        <v>-1164</v>
      </c>
    </row>
    <row r="25" s="9" customFormat="1" ht="18" customHeight="1" spans="1:5">
      <c r="A25" s="54" t="s">
        <v>46</v>
      </c>
      <c r="B25" s="331">
        <v>145</v>
      </c>
      <c r="C25" s="43">
        <v>160</v>
      </c>
      <c r="D25" s="304">
        <f t="shared" si="0"/>
        <v>10.3448275862069</v>
      </c>
      <c r="E25" s="18">
        <f t="shared" si="2"/>
        <v>15</v>
      </c>
    </row>
    <row r="26" s="9" customFormat="1" ht="18" customHeight="1" spans="1:5">
      <c r="A26" s="54" t="s">
        <v>47</v>
      </c>
      <c r="B26" s="331">
        <v>1516</v>
      </c>
      <c r="C26" s="43">
        <v>1800</v>
      </c>
      <c r="D26" s="304">
        <f t="shared" si="0"/>
        <v>18.7335092348285</v>
      </c>
      <c r="E26" s="18">
        <f t="shared" si="2"/>
        <v>284</v>
      </c>
    </row>
    <row r="27" s="9" customFormat="1" ht="18" customHeight="1" spans="1:5">
      <c r="A27" s="54" t="s">
        <v>48</v>
      </c>
      <c r="B27" s="331"/>
      <c r="C27" s="43"/>
      <c r="D27" s="304"/>
      <c r="E27" s="18">
        <f t="shared" si="2"/>
        <v>0</v>
      </c>
    </row>
    <row r="28" s="9" customFormat="1" ht="18" customHeight="1" spans="1:5">
      <c r="A28" s="54" t="s">
        <v>49</v>
      </c>
      <c r="B28" s="331">
        <v>13103</v>
      </c>
      <c r="C28" s="43">
        <v>15336</v>
      </c>
      <c r="D28" s="304">
        <f t="shared" si="0"/>
        <v>17.0418988018011</v>
      </c>
      <c r="E28" s="18">
        <f>C28-B28</f>
        <v>2233</v>
      </c>
    </row>
    <row r="29" s="9" customFormat="1" ht="18" customHeight="1" spans="1:5">
      <c r="A29" s="54" t="s">
        <v>50</v>
      </c>
      <c r="B29" s="331"/>
      <c r="C29" s="43"/>
      <c r="D29" s="304"/>
      <c r="E29" s="18">
        <f>C29-B29</f>
        <v>0</v>
      </c>
    </row>
    <row r="30" s="9" customFormat="1" ht="18" customHeight="1" spans="1:5">
      <c r="A30" s="54" t="s">
        <v>51</v>
      </c>
      <c r="B30" s="331">
        <v>64</v>
      </c>
      <c r="C30" s="43">
        <v>40</v>
      </c>
      <c r="D30" s="304">
        <f t="shared" si="0"/>
        <v>-37.5</v>
      </c>
      <c r="E30" s="18">
        <f>C30-B30</f>
        <v>-24</v>
      </c>
    </row>
    <row r="31" s="9" customFormat="1" spans="1:5">
      <c r="A31" s="54"/>
      <c r="B31" s="43"/>
      <c r="C31" s="43"/>
      <c r="D31" s="304"/>
      <c r="E31" s="18"/>
    </row>
    <row r="32" s="9" customFormat="1" spans="1:4">
      <c r="A32" s="33"/>
      <c r="B32" s="317"/>
      <c r="C32" s="317"/>
      <c r="D32" s="332"/>
    </row>
    <row r="33" s="9" customFormat="1" spans="1:4">
      <c r="A33" s="33"/>
      <c r="B33" s="33"/>
      <c r="C33" s="33"/>
      <c r="D33" s="332"/>
    </row>
  </sheetData>
  <mergeCells count="3">
    <mergeCell ref="A2:D2"/>
    <mergeCell ref="B4:D4"/>
    <mergeCell ref="A4:A5"/>
  </mergeCells>
  <pageMargins left="0.75" right="0.75" top="1" bottom="1" header="0.5" footer="0.5"/>
  <pageSetup paperSize="9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18" workbookViewId="0">
      <selection activeCell="A2" sqref="$A2:$XFD34"/>
    </sheetView>
  </sheetViews>
  <sheetFormatPr defaultColWidth="9" defaultRowHeight="13.5" outlineLevelCol="1"/>
  <cols>
    <col min="1" max="1" width="41.375" customWidth="1"/>
    <col min="2" max="2" width="34.875" style="84" customWidth="1"/>
  </cols>
  <sheetData>
    <row r="1" ht="26" customHeight="1" spans="1:2">
      <c r="A1" s="85" t="s">
        <v>956</v>
      </c>
      <c r="B1" s="86"/>
    </row>
    <row r="2" s="2" customFormat="1" ht="45" customHeight="1" spans="1:2">
      <c r="A2" s="87" t="s">
        <v>957</v>
      </c>
      <c r="B2" s="87"/>
    </row>
    <row r="3" s="2" customFormat="1" ht="30" customHeight="1" spans="1:2">
      <c r="A3" s="88"/>
      <c r="B3" s="19" t="s">
        <v>2</v>
      </c>
    </row>
    <row r="4" s="2" customFormat="1" ht="28" customHeight="1" spans="1:2">
      <c r="A4" s="40" t="s">
        <v>3</v>
      </c>
      <c r="B4" s="40" t="s">
        <v>4</v>
      </c>
    </row>
    <row r="5" s="2" customFormat="1" ht="28" customHeight="1" spans="1:2">
      <c r="A5" s="89" t="s">
        <v>914</v>
      </c>
      <c r="B5" s="27"/>
    </row>
    <row r="6" s="2" customFormat="1" ht="28" customHeight="1" spans="1:2">
      <c r="A6" s="54" t="s">
        <v>916</v>
      </c>
      <c r="B6" s="52"/>
    </row>
    <row r="7" s="2" customFormat="1" ht="28" customHeight="1" spans="1:2">
      <c r="A7" s="54" t="s">
        <v>918</v>
      </c>
      <c r="B7" s="52"/>
    </row>
    <row r="8" s="2" customFormat="1" ht="28" customHeight="1" spans="1:2">
      <c r="A8" s="54" t="s">
        <v>920</v>
      </c>
      <c r="B8" s="52"/>
    </row>
    <row r="9" s="2" customFormat="1" ht="28" customHeight="1" spans="1:2">
      <c r="A9" s="54" t="s">
        <v>922</v>
      </c>
      <c r="B9" s="52"/>
    </row>
    <row r="10" s="2" customFormat="1" ht="28" customHeight="1" spans="1:2">
      <c r="A10" s="54" t="s">
        <v>924</v>
      </c>
      <c r="B10" s="52"/>
    </row>
    <row r="11" s="2" customFormat="1" ht="28" customHeight="1" spans="1:2">
      <c r="A11" s="54" t="s">
        <v>926</v>
      </c>
      <c r="B11" s="52"/>
    </row>
    <row r="12" s="2" customFormat="1" ht="28" customHeight="1" spans="1:2">
      <c r="A12" s="54" t="s">
        <v>928</v>
      </c>
      <c r="B12" s="52"/>
    </row>
    <row r="13" s="2" customFormat="1" ht="28" customHeight="1" spans="1:2">
      <c r="A13" s="54" t="s">
        <v>930</v>
      </c>
      <c r="B13" s="52"/>
    </row>
    <row r="14" s="2" customFormat="1" ht="28" customHeight="1" spans="1:2">
      <c r="A14" s="54" t="s">
        <v>932</v>
      </c>
      <c r="B14" s="52"/>
    </row>
    <row r="15" s="2" customFormat="1" ht="28" customHeight="1" spans="1:2">
      <c r="A15" s="54" t="s">
        <v>934</v>
      </c>
      <c r="B15" s="52"/>
    </row>
    <row r="16" s="2" customFormat="1" ht="28" customHeight="1" spans="1:2">
      <c r="A16" s="54" t="s">
        <v>936</v>
      </c>
      <c r="B16" s="52"/>
    </row>
    <row r="17" s="2" customFormat="1" ht="28" customHeight="1" spans="1:2">
      <c r="A17" s="54" t="s">
        <v>938</v>
      </c>
      <c r="B17" s="52"/>
    </row>
    <row r="18" s="2" customFormat="1" ht="28" customHeight="1" spans="1:2">
      <c r="A18" s="54" t="s">
        <v>940</v>
      </c>
      <c r="B18" s="52"/>
    </row>
    <row r="19" s="2" customFormat="1" ht="28" customHeight="1" spans="1:2">
      <c r="A19" s="54" t="s">
        <v>942</v>
      </c>
      <c r="B19" s="52"/>
    </row>
    <row r="20" s="2" customFormat="1" ht="28" customHeight="1" spans="1:2">
      <c r="A20" s="54" t="s">
        <v>944</v>
      </c>
      <c r="B20" s="52"/>
    </row>
    <row r="21" s="2" customFormat="1" ht="28" customHeight="1" spans="1:2">
      <c r="A21" s="54" t="s">
        <v>945</v>
      </c>
      <c r="B21" s="52"/>
    </row>
    <row r="22" s="2" customFormat="1" ht="28" customHeight="1" spans="1:2">
      <c r="A22" s="54" t="s">
        <v>946</v>
      </c>
      <c r="B22" s="52"/>
    </row>
    <row r="23" s="2" customFormat="1" ht="28" customHeight="1" spans="1:2">
      <c r="A23" s="54" t="s">
        <v>947</v>
      </c>
      <c r="B23" s="52"/>
    </row>
    <row r="24" s="2" customFormat="1" ht="28" customHeight="1" spans="1:2">
      <c r="A24" s="54" t="s">
        <v>948</v>
      </c>
      <c r="B24" s="52"/>
    </row>
    <row r="25" s="2" customFormat="1" ht="28" customHeight="1" spans="1:2">
      <c r="A25" s="54" t="s">
        <v>949</v>
      </c>
      <c r="B25" s="52"/>
    </row>
    <row r="26" s="2" customFormat="1" ht="28" customHeight="1" spans="1:2">
      <c r="A26" s="54" t="s">
        <v>950</v>
      </c>
      <c r="B26" s="52"/>
    </row>
    <row r="27" s="2" customFormat="1" ht="28" customHeight="1" spans="1:2">
      <c r="A27" s="56" t="s">
        <v>951</v>
      </c>
      <c r="B27" s="52"/>
    </row>
    <row r="28" s="2" customFormat="1" ht="28" customHeight="1" spans="1:2">
      <c r="A28" s="54" t="s">
        <v>953</v>
      </c>
      <c r="B28" s="94">
        <v>21</v>
      </c>
    </row>
    <row r="29" s="2" customFormat="1" ht="28" customHeight="1" spans="1:2">
      <c r="A29" s="29" t="s">
        <v>955</v>
      </c>
      <c r="B29" s="95">
        <v>28</v>
      </c>
    </row>
    <row r="30" s="2" customFormat="1" ht="28" customHeight="1" spans="1:2">
      <c r="A30" s="29"/>
      <c r="B30" s="95"/>
    </row>
    <row r="31" s="2" customFormat="1" ht="28" customHeight="1" spans="1:2">
      <c r="A31" s="90" t="s">
        <v>18</v>
      </c>
      <c r="B31" s="95">
        <v>49</v>
      </c>
    </row>
    <row r="32" s="2" customFormat="1" spans="1:2">
      <c r="A32" s="33"/>
      <c r="B32" s="91"/>
    </row>
    <row r="33" s="2" customFormat="1" spans="1:2">
      <c r="A33" s="33"/>
      <c r="B33" s="91"/>
    </row>
    <row r="34" s="2" customFormat="1" spans="1:2">
      <c r="A34" s="33"/>
      <c r="B34" s="91"/>
    </row>
  </sheetData>
  <mergeCells count="1">
    <mergeCell ref="A2:B2"/>
  </mergeCells>
  <pageMargins left="0.75" right="0.75" top="1" bottom="1" header="0.5" footer="0.5"/>
  <pageSetup paperSize="9" orientation="portrait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7"/>
  <sheetViews>
    <sheetView topLeftCell="A15" workbookViewId="0">
      <selection activeCell="A2" sqref="$A2:$XFD36"/>
    </sheetView>
  </sheetViews>
  <sheetFormatPr defaultColWidth="9" defaultRowHeight="13.5" outlineLevelCol="1"/>
  <cols>
    <col min="1" max="1" width="51.2583333333333" customWidth="1"/>
    <col min="2" max="2" width="21.875" style="84" customWidth="1"/>
  </cols>
  <sheetData>
    <row r="1" spans="1:2">
      <c r="A1" s="85" t="s">
        <v>958</v>
      </c>
      <c r="B1" s="86"/>
    </row>
    <row r="2" s="2" customFormat="1" ht="46" customHeight="1" spans="1:2">
      <c r="A2" s="87" t="s">
        <v>959</v>
      </c>
      <c r="B2" s="87"/>
    </row>
    <row r="3" s="2" customFormat="1" ht="26" customHeight="1" spans="1:2">
      <c r="A3" s="88"/>
      <c r="B3" s="19" t="s">
        <v>2</v>
      </c>
    </row>
    <row r="4" s="2" customFormat="1" ht="30" customHeight="1" spans="1:2">
      <c r="A4" s="40" t="s">
        <v>3</v>
      </c>
      <c r="B4" s="40" t="s">
        <v>5</v>
      </c>
    </row>
    <row r="5" s="2" customFormat="1" ht="30" customHeight="1" spans="1:2">
      <c r="A5" s="89" t="s">
        <v>915</v>
      </c>
      <c r="B5" s="26"/>
    </row>
    <row r="6" s="2" customFormat="1" ht="30" customHeight="1" spans="1:2">
      <c r="A6" s="54" t="s">
        <v>917</v>
      </c>
      <c r="B6" s="40"/>
    </row>
    <row r="7" s="2" customFormat="1" ht="30" customHeight="1" spans="1:2">
      <c r="A7" s="54" t="s">
        <v>919</v>
      </c>
      <c r="B7" s="40"/>
    </row>
    <row r="8" s="2" customFormat="1" ht="30" customHeight="1" spans="1:2">
      <c r="A8" s="54" t="s">
        <v>921</v>
      </c>
      <c r="B8" s="40"/>
    </row>
    <row r="9" s="2" customFormat="1" ht="30" customHeight="1" spans="1:2">
      <c r="A9" s="54" t="s">
        <v>923</v>
      </c>
      <c r="B9" s="40">
        <v>49</v>
      </c>
    </row>
    <row r="10" s="2" customFormat="1" ht="30" customHeight="1" spans="1:2">
      <c r="A10" s="54" t="s">
        <v>925</v>
      </c>
      <c r="B10" s="40"/>
    </row>
    <row r="11" s="2" customFormat="1" ht="30" customHeight="1" spans="1:2">
      <c r="A11" s="54" t="s">
        <v>927</v>
      </c>
      <c r="B11" s="40"/>
    </row>
    <row r="12" s="2" customFormat="1" ht="30" customHeight="1" spans="1:2">
      <c r="A12" s="54" t="s">
        <v>929</v>
      </c>
      <c r="B12" s="40"/>
    </row>
    <row r="13" s="2" customFormat="1" ht="30" customHeight="1" spans="1:2">
      <c r="A13" s="54" t="s">
        <v>931</v>
      </c>
      <c r="B13" s="40"/>
    </row>
    <row r="14" s="2" customFormat="1" ht="30" customHeight="1" spans="1:2">
      <c r="A14" s="54" t="s">
        <v>933</v>
      </c>
      <c r="B14" s="40"/>
    </row>
    <row r="15" s="2" customFormat="1" ht="30" customHeight="1" spans="1:2">
      <c r="A15" s="54" t="s">
        <v>935</v>
      </c>
      <c r="B15" s="40"/>
    </row>
    <row r="16" s="2" customFormat="1" ht="30" customHeight="1" spans="1:2">
      <c r="A16" s="54" t="s">
        <v>937</v>
      </c>
      <c r="B16" s="40"/>
    </row>
    <row r="17" s="2" customFormat="1" ht="30" customHeight="1" spans="1:2">
      <c r="A17" s="54" t="s">
        <v>939</v>
      </c>
      <c r="B17" s="40"/>
    </row>
    <row r="18" s="2" customFormat="1" ht="30" customHeight="1" spans="1:2">
      <c r="A18" s="54" t="s">
        <v>941</v>
      </c>
      <c r="B18" s="40"/>
    </row>
    <row r="19" s="2" customFormat="1" ht="30" customHeight="1" spans="1:2">
      <c r="A19" s="54" t="s">
        <v>943</v>
      </c>
      <c r="B19" s="40"/>
    </row>
    <row r="20" s="2" customFormat="1" ht="30" customHeight="1" spans="1:2">
      <c r="A20" s="54" t="s">
        <v>943</v>
      </c>
      <c r="B20" s="40"/>
    </row>
    <row r="21" s="2" customFormat="1" ht="30" customHeight="1" spans="1:2">
      <c r="A21" s="56" t="s">
        <v>952</v>
      </c>
      <c r="B21" s="40">
        <v>49</v>
      </c>
    </row>
    <row r="22" s="2" customFormat="1" ht="30" customHeight="1" spans="1:2">
      <c r="A22" s="54" t="s">
        <v>954</v>
      </c>
      <c r="B22" s="40"/>
    </row>
    <row r="23" s="2" customFormat="1" ht="30" customHeight="1" spans="1:2">
      <c r="A23" s="90" t="s">
        <v>19</v>
      </c>
      <c r="B23" s="40">
        <f>B21+B22</f>
        <v>49</v>
      </c>
    </row>
    <row r="24" s="2" customFormat="1" ht="17" customHeight="1" spans="1:2">
      <c r="A24" s="33"/>
      <c r="B24" s="91"/>
    </row>
    <row r="25" s="2" customFormat="1" spans="1:2">
      <c r="A25" s="33"/>
      <c r="B25" s="91"/>
    </row>
    <row r="26" s="2" customFormat="1" spans="1:2">
      <c r="A26" s="33"/>
      <c r="B26" s="91"/>
    </row>
    <row r="27" s="2" customFormat="1" spans="1:2">
      <c r="A27" s="33"/>
      <c r="B27" s="91"/>
    </row>
    <row r="28" s="2" customFormat="1" spans="1:2">
      <c r="A28" s="33"/>
      <c r="B28" s="91"/>
    </row>
    <row r="29" s="2" customFormat="1" spans="1:2">
      <c r="A29" s="33"/>
      <c r="B29" s="91"/>
    </row>
    <row r="30" s="2" customFormat="1" spans="1:2">
      <c r="A30" s="33"/>
      <c r="B30" s="91"/>
    </row>
    <row r="31" s="2" customFormat="1" spans="1:2">
      <c r="A31" s="33"/>
      <c r="B31" s="91"/>
    </row>
    <row r="32" s="2" customFormat="1" spans="1:2">
      <c r="A32" s="33"/>
      <c r="B32" s="91"/>
    </row>
    <row r="33" s="2" customFormat="1" spans="1:2">
      <c r="A33" s="33"/>
      <c r="B33" s="91"/>
    </row>
    <row r="34" s="2" customFormat="1" spans="1:2">
      <c r="A34" s="33"/>
      <c r="B34" s="91"/>
    </row>
    <row r="35" s="2" customFormat="1" spans="1:2">
      <c r="A35" s="33"/>
      <c r="B35" s="91"/>
    </row>
    <row r="36" s="2" customFormat="1" spans="1:2">
      <c r="A36" s="33"/>
      <c r="B36" s="91"/>
    </row>
    <row r="37" spans="1:2">
      <c r="A37" s="9"/>
      <c r="B37" s="92"/>
    </row>
    <row r="38" spans="1:2">
      <c r="A38" s="9"/>
      <c r="B38" s="92"/>
    </row>
    <row r="39" spans="1:2">
      <c r="A39" s="9"/>
      <c r="B39" s="92"/>
    </row>
    <row r="40" spans="1:2">
      <c r="A40" s="9"/>
      <c r="B40" s="92"/>
    </row>
    <row r="41" ht="14.25" spans="1:2">
      <c r="A41" s="10"/>
      <c r="B41" s="93"/>
    </row>
    <row r="42" ht="14.25" spans="1:2">
      <c r="A42" s="10"/>
      <c r="B42" s="93"/>
    </row>
    <row r="43" ht="14.25" spans="1:2">
      <c r="A43" s="10"/>
      <c r="B43" s="93"/>
    </row>
    <row r="44" ht="14.25" spans="1:2">
      <c r="A44" s="10"/>
      <c r="B44" s="93"/>
    </row>
    <row r="45" ht="14.25" spans="1:2">
      <c r="A45" s="10"/>
      <c r="B45" s="93"/>
    </row>
    <row r="46" ht="14.25" spans="1:2">
      <c r="A46" s="10"/>
      <c r="B46" s="93"/>
    </row>
    <row r="47" ht="14.25" spans="1:2">
      <c r="A47" s="10"/>
      <c r="B47" s="93"/>
    </row>
    <row r="48" ht="14.25" spans="1:2">
      <c r="A48" s="10"/>
      <c r="B48" s="93"/>
    </row>
    <row r="49" ht="14.25" spans="1:2">
      <c r="A49" s="10"/>
      <c r="B49" s="93"/>
    </row>
    <row r="50" ht="14.25" spans="1:2">
      <c r="A50" s="10"/>
      <c r="B50" s="93"/>
    </row>
    <row r="51" ht="14.25" spans="1:2">
      <c r="A51" s="10"/>
      <c r="B51" s="93"/>
    </row>
    <row r="52" ht="14.25" spans="1:2">
      <c r="A52" s="10"/>
      <c r="B52" s="93"/>
    </row>
    <row r="53" ht="14.25" spans="1:2">
      <c r="A53" s="10"/>
      <c r="B53" s="93"/>
    </row>
    <row r="54" ht="14.25" spans="1:2">
      <c r="A54" s="10"/>
      <c r="B54" s="93"/>
    </row>
    <row r="55" ht="14.25" spans="1:2">
      <c r="A55" s="10"/>
      <c r="B55" s="93"/>
    </row>
    <row r="56" ht="14.25" spans="1:2">
      <c r="A56" s="10"/>
      <c r="B56" s="93"/>
    </row>
    <row r="57" ht="14.25" spans="1:2">
      <c r="A57" s="10"/>
      <c r="B57" s="93"/>
    </row>
    <row r="58" ht="14.25" spans="1:2">
      <c r="A58" s="10"/>
      <c r="B58" s="93"/>
    </row>
    <row r="59" ht="14.25" spans="1:2">
      <c r="A59" s="10"/>
      <c r="B59" s="93"/>
    </row>
    <row r="60" ht="14.25" spans="1:2">
      <c r="A60" s="10"/>
      <c r="B60" s="93"/>
    </row>
    <row r="61" ht="14.25" spans="1:2">
      <c r="A61" s="10"/>
      <c r="B61" s="93"/>
    </row>
    <row r="62" ht="14.25" spans="1:2">
      <c r="A62" s="10"/>
      <c r="B62" s="93"/>
    </row>
    <row r="63" ht="14.25" spans="1:2">
      <c r="A63" s="10"/>
      <c r="B63" s="93"/>
    </row>
    <row r="64" ht="14.25" spans="1:2">
      <c r="A64" s="10"/>
      <c r="B64" s="93"/>
    </row>
    <row r="65" ht="14.25" spans="1:2">
      <c r="A65" s="10"/>
      <c r="B65" s="93"/>
    </row>
    <row r="66" ht="14.25" spans="1:2">
      <c r="A66" s="10"/>
      <c r="B66" s="93"/>
    </row>
    <row r="67" ht="14.25" spans="1:2">
      <c r="A67" s="10"/>
      <c r="B67" s="93"/>
    </row>
  </sheetData>
  <mergeCells count="1">
    <mergeCell ref="A2:B2"/>
  </mergeCells>
  <pageMargins left="0.75" right="0.75" top="1" bottom="1" header="0.5" footer="0.5"/>
  <pageSetup paperSize="9" orientation="portrait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2" sqref="$A2:$XFD8"/>
    </sheetView>
  </sheetViews>
  <sheetFormatPr defaultColWidth="9" defaultRowHeight="13.5" outlineLevelCol="1"/>
  <cols>
    <col min="1" max="1" width="47.7583333333333" customWidth="1"/>
    <col min="2" max="2" width="47.7583333333333" style="11" customWidth="1"/>
  </cols>
  <sheetData>
    <row r="1" ht="14.25" spans="1:2">
      <c r="A1" s="74" t="s">
        <v>960</v>
      </c>
      <c r="B1" s="74"/>
    </row>
    <row r="2" s="2" customFormat="1" ht="35" customHeight="1" spans="1:2">
      <c r="A2" s="75" t="s">
        <v>961</v>
      </c>
      <c r="B2" s="75"/>
    </row>
    <row r="3" s="2" customFormat="1" spans="1:2">
      <c r="A3" s="76"/>
      <c r="B3" s="77" t="s">
        <v>2</v>
      </c>
    </row>
    <row r="4" s="2" customFormat="1" ht="30" customHeight="1" spans="1:2">
      <c r="A4" s="78" t="s">
        <v>782</v>
      </c>
      <c r="B4" s="52" t="s">
        <v>799</v>
      </c>
    </row>
    <row r="5" s="2" customFormat="1" ht="30" customHeight="1" spans="1:2">
      <c r="A5" s="79" t="s">
        <v>86</v>
      </c>
      <c r="B5" s="80">
        <f>SUM(B6:B8)</f>
        <v>21</v>
      </c>
    </row>
    <row r="6" s="2" customFormat="1" ht="30" customHeight="1" spans="1:2">
      <c r="A6" s="81" t="s">
        <v>962</v>
      </c>
      <c r="B6" s="82">
        <v>21</v>
      </c>
    </row>
    <row r="7" s="2" customFormat="1" ht="30" customHeight="1" spans="1:2">
      <c r="A7" s="81" t="s">
        <v>963</v>
      </c>
      <c r="B7" s="82">
        <v>0</v>
      </c>
    </row>
    <row r="8" s="2" customFormat="1" ht="30" customHeight="1" spans="1:2">
      <c r="A8" s="83" t="s">
        <v>964</v>
      </c>
      <c r="B8" s="82">
        <v>0</v>
      </c>
    </row>
    <row r="9" spans="2:2">
      <c r="B9" s="84"/>
    </row>
    <row r="10" spans="2:2">
      <c r="B10" s="84"/>
    </row>
  </sheetData>
  <mergeCells count="1">
    <mergeCell ref="A2:B2"/>
  </mergeCells>
  <pageMargins left="0.75" right="0.75" top="1" bottom="1" header="0.5" footer="0.5"/>
  <pageSetup paperSize="9" orientation="portrait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A2" sqref="$A2:$XFD5"/>
    </sheetView>
  </sheetViews>
  <sheetFormatPr defaultColWidth="9" defaultRowHeight="13.5" outlineLevelRow="5" outlineLevelCol="1"/>
  <cols>
    <col min="1" max="1" width="46.5" customWidth="1"/>
    <col min="2" max="2" width="46.5" style="11" customWidth="1"/>
  </cols>
  <sheetData>
    <row r="1" ht="23" customHeight="1" spans="1:2">
      <c r="A1" s="68" t="s">
        <v>965</v>
      </c>
      <c r="B1" s="69"/>
    </row>
    <row r="2" s="2" customFormat="1" ht="37" customHeight="1" spans="1:2">
      <c r="A2" s="70" t="s">
        <v>966</v>
      </c>
      <c r="B2" s="70"/>
    </row>
    <row r="3" s="2" customFormat="1" ht="34" customHeight="1" spans="1:2">
      <c r="A3" s="71"/>
      <c r="B3" s="72" t="s">
        <v>2</v>
      </c>
    </row>
    <row r="4" s="2" customFormat="1" ht="41" customHeight="1" spans="1:2">
      <c r="A4" s="73" t="s">
        <v>799</v>
      </c>
      <c r="B4" s="73">
        <v>21</v>
      </c>
    </row>
    <row r="5" s="2" customFormat="1" ht="43" customHeight="1" spans="1:2">
      <c r="A5" s="73" t="s">
        <v>82</v>
      </c>
      <c r="B5" s="73">
        <v>21</v>
      </c>
    </row>
    <row r="6" ht="14.25" spans="1:2">
      <c r="A6" s="68"/>
      <c r="B6" s="69"/>
    </row>
  </sheetData>
  <mergeCells count="1">
    <mergeCell ref="A2:B2"/>
  </mergeCells>
  <pageMargins left="0.75" right="0.75" top="1" bottom="1" header="0.5" footer="0.5"/>
  <pageSetup paperSize="9" orientation="portrait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opLeftCell="A2" workbookViewId="0">
      <selection activeCell="A2" sqref="$A2:$XFD15"/>
    </sheetView>
  </sheetViews>
  <sheetFormatPr defaultColWidth="9" defaultRowHeight="13.5" outlineLevelCol="3"/>
  <cols>
    <col min="1" max="1" width="26.625" customWidth="1"/>
    <col min="2" max="2" width="19.125" style="58" customWidth="1"/>
    <col min="3" max="3" width="28.375" style="11" customWidth="1"/>
    <col min="4" max="4" width="20.375" style="58" customWidth="1"/>
  </cols>
  <sheetData>
    <row r="1" spans="1:1">
      <c r="A1" t="s">
        <v>967</v>
      </c>
    </row>
    <row r="2" s="2" customFormat="1" ht="40" customHeight="1" spans="1:4">
      <c r="A2" s="59" t="s">
        <v>968</v>
      </c>
      <c r="B2" s="60"/>
      <c r="C2" s="61"/>
      <c r="D2" s="60"/>
    </row>
    <row r="3" s="2" customFormat="1" ht="34" customHeight="1" spans="1:4">
      <c r="A3" s="17"/>
      <c r="B3" s="62"/>
      <c r="C3" s="17"/>
      <c r="D3" s="62" t="s">
        <v>2</v>
      </c>
    </row>
    <row r="4" s="2" customFormat="1" ht="28" customHeight="1" spans="1:4">
      <c r="A4" s="63" t="s">
        <v>782</v>
      </c>
      <c r="B4" s="64" t="s">
        <v>4</v>
      </c>
      <c r="C4" s="63" t="s">
        <v>782</v>
      </c>
      <c r="D4" s="64" t="s">
        <v>5</v>
      </c>
    </row>
    <row r="5" s="2" customFormat="1" ht="28" customHeight="1" spans="1:4">
      <c r="A5" s="65" t="s">
        <v>969</v>
      </c>
      <c r="B5" s="66">
        <v>4118</v>
      </c>
      <c r="C5" s="65" t="s">
        <v>970</v>
      </c>
      <c r="D5" s="66">
        <v>3794</v>
      </c>
    </row>
    <row r="6" s="2" customFormat="1" ht="28" customHeight="1" spans="1:4">
      <c r="A6" s="65" t="s">
        <v>971</v>
      </c>
      <c r="B6" s="66">
        <v>261</v>
      </c>
      <c r="C6" s="65" t="s">
        <v>972</v>
      </c>
      <c r="D6" s="66">
        <v>1170</v>
      </c>
    </row>
    <row r="7" s="2" customFormat="1" ht="28" customHeight="1" spans="1:4">
      <c r="A7" s="65" t="s">
        <v>973</v>
      </c>
      <c r="B7" s="66">
        <v>247</v>
      </c>
      <c r="C7" s="65" t="s">
        <v>974</v>
      </c>
      <c r="D7" s="66">
        <v>2577</v>
      </c>
    </row>
    <row r="8" s="2" customFormat="1" ht="28" customHeight="1" spans="1:4">
      <c r="A8" s="65" t="s">
        <v>975</v>
      </c>
      <c r="B8" s="66">
        <v>48</v>
      </c>
      <c r="C8" s="65" t="s">
        <v>976</v>
      </c>
      <c r="D8" s="66">
        <v>42</v>
      </c>
    </row>
    <row r="9" s="2" customFormat="1" ht="28" customHeight="1" spans="1:4">
      <c r="A9" s="65" t="s">
        <v>977</v>
      </c>
      <c r="B9" s="66">
        <v>20</v>
      </c>
      <c r="C9" s="65" t="s">
        <v>978</v>
      </c>
      <c r="D9" s="66">
        <v>5</v>
      </c>
    </row>
    <row r="10" s="2" customFormat="1" ht="28" customHeight="1" spans="1:4">
      <c r="A10" s="65" t="s">
        <v>979</v>
      </c>
      <c r="B10" s="66">
        <v>46</v>
      </c>
      <c r="C10" s="65"/>
      <c r="D10" s="66"/>
    </row>
    <row r="11" s="2" customFormat="1" ht="28" customHeight="1" spans="1:4">
      <c r="A11" s="65" t="s">
        <v>980</v>
      </c>
      <c r="B11" s="66">
        <v>996</v>
      </c>
      <c r="C11" s="65"/>
      <c r="D11" s="66"/>
    </row>
    <row r="12" s="2" customFormat="1" ht="28" customHeight="1" spans="1:4">
      <c r="A12" s="65" t="s">
        <v>981</v>
      </c>
      <c r="B12" s="66">
        <v>2500</v>
      </c>
      <c r="C12" s="65"/>
      <c r="D12" s="66"/>
    </row>
    <row r="13" s="2" customFormat="1" ht="28" customHeight="1" spans="1:4">
      <c r="A13" s="65"/>
      <c r="B13" s="66"/>
      <c r="C13" s="65"/>
      <c r="D13" s="66"/>
    </row>
    <row r="14" s="2" customFormat="1" ht="28" customHeight="1" spans="1:4">
      <c r="A14" s="65" t="s">
        <v>955</v>
      </c>
      <c r="B14" s="66">
        <v>3788</v>
      </c>
      <c r="C14" s="65" t="s">
        <v>982</v>
      </c>
      <c r="D14" s="66">
        <v>4112</v>
      </c>
    </row>
    <row r="15" s="2" customFormat="1" ht="28" customHeight="1" spans="1:4">
      <c r="A15" s="67" t="s">
        <v>983</v>
      </c>
      <c r="B15" s="66">
        <v>7906</v>
      </c>
      <c r="C15" s="67" t="s">
        <v>983</v>
      </c>
      <c r="D15" s="66">
        <v>7906</v>
      </c>
    </row>
    <row r="16" ht="28" customHeight="1"/>
  </sheetData>
  <mergeCells count="1">
    <mergeCell ref="A2:D2"/>
  </mergeCells>
  <pageMargins left="0.75" right="0.75" top="1" bottom="1" header="0.5" footer="0.5"/>
  <pageSetup paperSize="9" orientation="portrait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2" sqref="$A2:$XFD14"/>
    </sheetView>
  </sheetViews>
  <sheetFormatPr defaultColWidth="9" defaultRowHeight="13.5" outlineLevelCol="1"/>
  <cols>
    <col min="1" max="1" width="49" customWidth="1"/>
    <col min="2" max="2" width="27.125" style="11" customWidth="1"/>
  </cols>
  <sheetData>
    <row r="1" spans="1:2">
      <c r="A1" s="47" t="s">
        <v>984</v>
      </c>
      <c r="B1" s="48"/>
    </row>
    <row r="2" s="2" customFormat="1" ht="25.5" spans="1:2">
      <c r="A2" s="49" t="s">
        <v>985</v>
      </c>
      <c r="B2" s="57"/>
    </row>
    <row r="3" s="2" customFormat="1" ht="35" customHeight="1" spans="1:2">
      <c r="A3" s="18"/>
      <c r="B3" s="19" t="s">
        <v>2</v>
      </c>
    </row>
    <row r="4" s="2" customFormat="1" ht="29" customHeight="1" spans="1:2">
      <c r="A4" s="52" t="s">
        <v>782</v>
      </c>
      <c r="B4" s="52" t="s">
        <v>4</v>
      </c>
    </row>
    <row r="5" s="2" customFormat="1" ht="29" customHeight="1" spans="1:2">
      <c r="A5" s="54" t="s">
        <v>969</v>
      </c>
      <c r="B5" s="43">
        <v>4118</v>
      </c>
    </row>
    <row r="6" s="2" customFormat="1" ht="29" customHeight="1" spans="1:2">
      <c r="A6" s="54" t="s">
        <v>986</v>
      </c>
      <c r="B6" s="43">
        <v>261</v>
      </c>
    </row>
    <row r="7" s="2" customFormat="1" ht="29" customHeight="1" spans="1:2">
      <c r="A7" s="54" t="s">
        <v>987</v>
      </c>
      <c r="B7" s="43">
        <v>247</v>
      </c>
    </row>
    <row r="8" s="2" customFormat="1" ht="29" customHeight="1" spans="1:2">
      <c r="A8" s="54" t="s">
        <v>988</v>
      </c>
      <c r="B8" s="43">
        <v>48</v>
      </c>
    </row>
    <row r="9" s="2" customFormat="1" ht="29" customHeight="1" spans="1:2">
      <c r="A9" s="54" t="s">
        <v>989</v>
      </c>
      <c r="B9" s="43">
        <v>20</v>
      </c>
    </row>
    <row r="10" s="2" customFormat="1" ht="29" customHeight="1" spans="1:2">
      <c r="A10" s="54" t="s">
        <v>990</v>
      </c>
      <c r="B10" s="43">
        <v>46</v>
      </c>
    </row>
    <row r="11" s="2" customFormat="1" ht="29" customHeight="1" spans="1:2">
      <c r="A11" s="54" t="s">
        <v>991</v>
      </c>
      <c r="B11" s="43">
        <v>996</v>
      </c>
    </row>
    <row r="12" s="2" customFormat="1" ht="29" customHeight="1" spans="1:2">
      <c r="A12" s="54" t="s">
        <v>992</v>
      </c>
      <c r="B12" s="43">
        <v>2500</v>
      </c>
    </row>
    <row r="13" s="2" customFormat="1" ht="29" customHeight="1" spans="1:2">
      <c r="A13" s="54" t="s">
        <v>955</v>
      </c>
      <c r="B13" s="43">
        <v>3788</v>
      </c>
    </row>
    <row r="14" s="2" customFormat="1" ht="29" customHeight="1" spans="1:2">
      <c r="A14" s="56" t="s">
        <v>983</v>
      </c>
      <c r="B14" s="43">
        <f>B5+B13</f>
        <v>7906</v>
      </c>
    </row>
  </sheetData>
  <mergeCells count="1">
    <mergeCell ref="A2:B2"/>
  </mergeCells>
  <pageMargins left="0.75" right="0.75" top="1" bottom="1" header="0.5" footer="0.5"/>
  <pageSetup paperSize="9" orientation="portrait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2" sqref="$A2:$XFD13"/>
    </sheetView>
  </sheetViews>
  <sheetFormatPr defaultColWidth="9" defaultRowHeight="13.5" outlineLevelCol="1"/>
  <cols>
    <col min="1" max="1" width="50.7583333333333" customWidth="1"/>
    <col min="2" max="2" width="21.375" style="46" customWidth="1"/>
  </cols>
  <sheetData>
    <row r="1" spans="1:2">
      <c r="A1" s="47" t="s">
        <v>993</v>
      </c>
      <c r="B1" s="48"/>
    </row>
    <row r="2" s="2" customFormat="1" ht="44" customHeight="1" spans="1:2">
      <c r="A2" s="49" t="s">
        <v>994</v>
      </c>
      <c r="B2" s="50"/>
    </row>
    <row r="3" s="2" customFormat="1" ht="19" customHeight="1" spans="1:2">
      <c r="A3" s="18"/>
      <c r="B3" s="51" t="s">
        <v>2</v>
      </c>
    </row>
    <row r="4" s="33" customFormat="1" ht="30" customHeight="1" spans="1:2">
      <c r="A4" s="52" t="s">
        <v>782</v>
      </c>
      <c r="B4" s="53" t="s">
        <v>5</v>
      </c>
    </row>
    <row r="5" s="33" customFormat="1" ht="30" customHeight="1" spans="1:2">
      <c r="A5" s="54" t="s">
        <v>970</v>
      </c>
      <c r="B5" s="43">
        <v>3794</v>
      </c>
    </row>
    <row r="6" s="33" customFormat="1" ht="30" customHeight="1" spans="1:2">
      <c r="A6" s="54" t="s">
        <v>995</v>
      </c>
      <c r="B6" s="43">
        <v>1170</v>
      </c>
    </row>
    <row r="7" s="33" customFormat="1" ht="30" customHeight="1" spans="1:2">
      <c r="A7" s="54" t="s">
        <v>996</v>
      </c>
      <c r="B7" s="43">
        <v>2577</v>
      </c>
    </row>
    <row r="8" s="33" customFormat="1" ht="30" customHeight="1" spans="1:2">
      <c r="A8" s="54" t="s">
        <v>997</v>
      </c>
      <c r="B8" s="43">
        <v>42</v>
      </c>
    </row>
    <row r="9" s="33" customFormat="1" ht="30" customHeight="1" spans="1:2">
      <c r="A9" s="54" t="s">
        <v>998</v>
      </c>
      <c r="B9" s="43">
        <v>5</v>
      </c>
    </row>
    <row r="10" s="33" customFormat="1" ht="30" customHeight="1" spans="1:2">
      <c r="A10" s="54"/>
      <c r="B10" s="43"/>
    </row>
    <row r="11" s="33" customFormat="1" ht="30" customHeight="1" spans="1:2">
      <c r="A11" s="55" t="s">
        <v>982</v>
      </c>
      <c r="B11" s="43">
        <v>4112</v>
      </c>
    </row>
    <row r="12" s="33" customFormat="1" ht="30" customHeight="1" spans="1:2">
      <c r="A12" s="52"/>
      <c r="B12" s="43"/>
    </row>
    <row r="13" s="33" customFormat="1" ht="30" customHeight="1" spans="1:2">
      <c r="A13" s="56" t="s">
        <v>999</v>
      </c>
      <c r="B13" s="43">
        <f>B5+B11</f>
        <v>7906</v>
      </c>
    </row>
  </sheetData>
  <mergeCells count="1">
    <mergeCell ref="A2:B2"/>
  </mergeCells>
  <pageMargins left="0.75" right="0.75" top="1" bottom="1" header="0.5" footer="0.5"/>
  <pageSetup paperSize="9" orientation="portrait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2" sqref="$A2:$XFD7"/>
    </sheetView>
  </sheetViews>
  <sheetFormatPr defaultColWidth="9" defaultRowHeight="13.5" outlineLevelCol="4"/>
  <cols>
    <col min="1" max="1" width="32.125" customWidth="1"/>
    <col min="2" max="2" width="30.375" customWidth="1"/>
    <col min="3" max="4" width="27.7583333333333" style="11" customWidth="1"/>
  </cols>
  <sheetData>
    <row r="1" ht="14.25" spans="1:5">
      <c r="A1" s="34" t="s">
        <v>1000</v>
      </c>
      <c r="B1" s="34"/>
      <c r="C1" s="35"/>
      <c r="D1" s="36"/>
      <c r="E1" s="14"/>
    </row>
    <row r="2" s="2" customFormat="1" ht="25.5" spans="1:5">
      <c r="A2" s="37" t="s">
        <v>1001</v>
      </c>
      <c r="B2" s="37"/>
      <c r="C2" s="37"/>
      <c r="D2" s="37"/>
      <c r="E2" s="14"/>
    </row>
    <row r="3" s="2" customFormat="1" ht="29" customHeight="1" spans="1:5">
      <c r="A3" s="38"/>
      <c r="B3" s="38"/>
      <c r="C3" s="39"/>
      <c r="D3" s="19" t="s">
        <v>2</v>
      </c>
      <c r="E3" s="14"/>
    </row>
    <row r="4" s="33" customFormat="1" ht="27" customHeight="1" spans="1:5">
      <c r="A4" s="40" t="s">
        <v>3</v>
      </c>
      <c r="B4" s="40" t="s">
        <v>1002</v>
      </c>
      <c r="C4" s="41" t="s">
        <v>1003</v>
      </c>
      <c r="D4" s="41" t="s">
        <v>1004</v>
      </c>
      <c r="E4" s="42"/>
    </row>
    <row r="5" s="33" customFormat="1" ht="27" customHeight="1" spans="1:5">
      <c r="A5" s="41" t="s">
        <v>1005</v>
      </c>
      <c r="B5" s="43">
        <v>3788</v>
      </c>
      <c r="C5" s="44">
        <v>324</v>
      </c>
      <c r="D5" s="44">
        <v>4112</v>
      </c>
      <c r="E5" s="42"/>
    </row>
    <row r="6" s="33" customFormat="1" ht="27" customHeight="1" spans="1:5">
      <c r="A6" s="41"/>
      <c r="B6" s="43"/>
      <c r="C6" s="45"/>
      <c r="D6" s="44"/>
      <c r="E6" s="42"/>
    </row>
    <row r="7" s="33" customFormat="1" ht="27" customHeight="1" spans="1:5">
      <c r="A7" s="41" t="s">
        <v>91</v>
      </c>
      <c r="B7" s="43">
        <v>3788</v>
      </c>
      <c r="C7" s="44">
        <f>SUM(C5:C5)</f>
        <v>324</v>
      </c>
      <c r="D7" s="44">
        <f>SUM(D5:D5)</f>
        <v>4112</v>
      </c>
      <c r="E7" s="42"/>
    </row>
    <row r="8" ht="27" customHeight="1" spans="1:5">
      <c r="A8" s="14"/>
      <c r="B8" s="14"/>
      <c r="C8" s="14"/>
      <c r="D8" s="14"/>
      <c r="E8" s="14"/>
    </row>
    <row r="9" ht="14.25" spans="1:5">
      <c r="A9" s="14"/>
      <c r="B9" s="14"/>
      <c r="C9" s="14"/>
      <c r="D9" s="14"/>
      <c r="E9" s="14"/>
    </row>
  </sheetData>
  <mergeCells count="1">
    <mergeCell ref="A2:D2"/>
  </mergeCells>
  <pageMargins left="0.75" right="0.75" top="1" bottom="1" header="0.5" footer="0.5"/>
  <pageSetup paperSize="9" orientation="portrait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opLeftCell="A2" workbookViewId="0">
      <selection activeCell="A2" sqref="A2:D2"/>
    </sheetView>
  </sheetViews>
  <sheetFormatPr defaultColWidth="9" defaultRowHeight="13.5" outlineLevelCol="3"/>
  <cols>
    <col min="1" max="1" width="34.375" customWidth="1"/>
    <col min="2" max="2" width="25.7583333333333" style="11" customWidth="1"/>
    <col min="3" max="3" width="25" style="11" customWidth="1"/>
    <col min="4" max="4" width="23.2583333333333" style="11" customWidth="1"/>
  </cols>
  <sheetData>
    <row r="1" ht="25" customHeight="1" spans="1:4">
      <c r="A1" s="12" t="s">
        <v>1006</v>
      </c>
      <c r="B1" s="13"/>
      <c r="C1" s="14"/>
      <c r="D1" s="15"/>
    </row>
    <row r="2" ht="31.5" spans="1:4">
      <c r="A2" s="16" t="s">
        <v>1007</v>
      </c>
      <c r="B2" s="16"/>
      <c r="C2" s="16"/>
      <c r="D2" s="16"/>
    </row>
    <row r="3" ht="20" customHeight="1" spans="1:4">
      <c r="A3" s="17"/>
      <c r="B3" s="17"/>
      <c r="C3" s="17"/>
      <c r="D3" s="17"/>
    </row>
    <row r="4" spans="1:4">
      <c r="A4" s="18"/>
      <c r="B4" s="18"/>
      <c r="C4" s="18"/>
      <c r="D4" s="19" t="s">
        <v>2</v>
      </c>
    </row>
    <row r="5" spans="1:4">
      <c r="A5" s="20" t="s">
        <v>1008</v>
      </c>
      <c r="B5" s="21" t="s">
        <v>1009</v>
      </c>
      <c r="C5" s="21" t="s">
        <v>1010</v>
      </c>
      <c r="D5" s="22" t="s">
        <v>1011</v>
      </c>
    </row>
    <row r="6" spans="1:4">
      <c r="A6" s="23"/>
      <c r="B6" s="24"/>
      <c r="C6" s="24"/>
      <c r="D6" s="25"/>
    </row>
    <row r="7" spans="1:4">
      <c r="A7" s="26"/>
      <c r="B7" s="27"/>
      <c r="C7" s="27"/>
      <c r="D7" s="28"/>
    </row>
    <row r="8" ht="33" customHeight="1" spans="1:4">
      <c r="A8" s="29" t="s">
        <v>1012</v>
      </c>
      <c r="B8" s="30">
        <f>SUM(B9:B12)</f>
        <v>425</v>
      </c>
      <c r="C8" s="30">
        <v>361</v>
      </c>
      <c r="D8" s="31">
        <f t="shared" ref="D8:D12" si="0">(C8-B8)/B8</f>
        <v>-0.150588235294118</v>
      </c>
    </row>
    <row r="9" ht="33" customHeight="1" spans="1:4">
      <c r="A9" s="29" t="s">
        <v>1013</v>
      </c>
      <c r="B9" s="30">
        <v>0</v>
      </c>
      <c r="C9" s="30"/>
      <c r="D9" s="31" t="s">
        <v>1014</v>
      </c>
    </row>
    <row r="10" ht="33" customHeight="1" spans="1:4">
      <c r="A10" s="29" t="s">
        <v>675</v>
      </c>
      <c r="B10" s="30">
        <v>46</v>
      </c>
      <c r="C10" s="30">
        <v>23</v>
      </c>
      <c r="D10" s="31">
        <f t="shared" si="0"/>
        <v>-0.5</v>
      </c>
    </row>
    <row r="11" ht="33" customHeight="1" spans="1:4">
      <c r="A11" s="29" t="s">
        <v>676</v>
      </c>
      <c r="B11" s="30">
        <v>379</v>
      </c>
      <c r="C11" s="30">
        <v>339</v>
      </c>
      <c r="D11" s="31">
        <f t="shared" si="0"/>
        <v>-0.105540897097625</v>
      </c>
    </row>
    <row r="12" ht="33" customHeight="1" spans="1:4">
      <c r="A12" s="29" t="s">
        <v>1015</v>
      </c>
      <c r="B12" s="30"/>
      <c r="C12" s="30"/>
      <c r="D12" s="31"/>
    </row>
    <row r="13" ht="149" customHeight="1" spans="1:4">
      <c r="A13" s="32" t="s">
        <v>1016</v>
      </c>
      <c r="B13" s="32"/>
      <c r="C13" s="32"/>
      <c r="D13" s="32"/>
    </row>
    <row r="14" ht="24" customHeight="1"/>
    <row r="15" ht="24" customHeight="1"/>
    <row r="16" ht="24" customHeight="1"/>
    <row r="17" ht="24" customHeight="1"/>
    <row r="18" ht="24" customHeight="1"/>
    <row r="19" ht="24" customHeight="1"/>
  </sheetData>
  <mergeCells count="6">
    <mergeCell ref="A2:D2"/>
    <mergeCell ref="A13:D13"/>
    <mergeCell ref="A5:A7"/>
    <mergeCell ref="B5:B7"/>
    <mergeCell ref="C5:C7"/>
    <mergeCell ref="D5:D7"/>
  </mergeCells>
  <pageMargins left="0.75" right="0.75" top="1" bottom="1" header="0.5" footer="0.5"/>
  <pageSetup paperSize="9" orientation="portrait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4"/>
  <sheetViews>
    <sheetView tabSelected="1" workbookViewId="0">
      <selection activeCell="B4" sqref="B4"/>
    </sheetView>
  </sheetViews>
  <sheetFormatPr defaultColWidth="9" defaultRowHeight="13.5" outlineLevelCol="2"/>
  <cols>
    <col min="1" max="1" width="41.7583333333333" customWidth="1"/>
    <col min="2" max="2" width="30.625" customWidth="1"/>
  </cols>
  <sheetData>
    <row r="1" ht="16" customHeight="1" spans="1:1">
      <c r="A1" t="s">
        <v>1017</v>
      </c>
    </row>
    <row r="2" ht="32" customHeight="1" spans="1:3">
      <c r="A2" s="1" t="s">
        <v>1018</v>
      </c>
      <c r="B2" s="1"/>
      <c r="C2" s="2"/>
    </row>
    <row r="3" ht="24" customHeight="1" spans="1:3">
      <c r="A3" s="3"/>
      <c r="B3" s="4" t="s">
        <v>2</v>
      </c>
      <c r="C3" s="2"/>
    </row>
    <row r="4" ht="41" customHeight="1" spans="1:3">
      <c r="A4" s="5" t="s">
        <v>3</v>
      </c>
      <c r="B4" s="5" t="s">
        <v>25</v>
      </c>
      <c r="C4" s="2"/>
    </row>
    <row r="5" ht="41" customHeight="1" spans="1:3">
      <c r="A5" s="6" t="s">
        <v>1019</v>
      </c>
      <c r="B5" s="7"/>
      <c r="C5" s="2"/>
    </row>
    <row r="6" ht="41" customHeight="1" spans="1:3">
      <c r="A6" s="6" t="s">
        <v>1020</v>
      </c>
      <c r="B6" s="7"/>
      <c r="C6" s="2"/>
    </row>
    <row r="7" ht="41" customHeight="1" spans="1:3">
      <c r="A7" s="6" t="s">
        <v>1021</v>
      </c>
      <c r="B7" s="7"/>
      <c r="C7" s="2"/>
    </row>
    <row r="8" ht="41" customHeight="1" spans="1:3">
      <c r="A8" s="6" t="s">
        <v>1022</v>
      </c>
      <c r="B8" s="7"/>
      <c r="C8" s="2"/>
    </row>
    <row r="9" ht="41" customHeight="1" spans="1:3">
      <c r="A9" s="6" t="s">
        <v>1023</v>
      </c>
      <c r="B9" s="7"/>
      <c r="C9" s="2"/>
    </row>
    <row r="10" ht="41" customHeight="1" spans="1:3">
      <c r="A10" s="6" t="s">
        <v>1024</v>
      </c>
      <c r="B10" s="7"/>
      <c r="C10" s="2"/>
    </row>
    <row r="11" ht="41" customHeight="1" spans="1:3">
      <c r="A11" s="6" t="s">
        <v>1025</v>
      </c>
      <c r="B11" s="7"/>
      <c r="C11" s="2"/>
    </row>
    <row r="12" ht="41" customHeight="1" spans="1:3">
      <c r="A12" s="6" t="s">
        <v>1026</v>
      </c>
      <c r="B12" s="7"/>
      <c r="C12" s="2"/>
    </row>
    <row r="13" ht="41" customHeight="1" spans="1:3">
      <c r="A13" s="6" t="s">
        <v>1027</v>
      </c>
      <c r="B13" s="7"/>
      <c r="C13" s="2"/>
    </row>
    <row r="14" ht="41" customHeight="1" spans="1:3">
      <c r="A14" s="6" t="s">
        <v>1028</v>
      </c>
      <c r="B14" s="7"/>
      <c r="C14" s="2"/>
    </row>
    <row r="15" ht="41" customHeight="1" spans="1:3">
      <c r="A15" s="6" t="s">
        <v>1029</v>
      </c>
      <c r="B15" s="7"/>
      <c r="C15" s="2"/>
    </row>
    <row r="16" ht="41" customHeight="1" spans="1:3">
      <c r="A16" s="5" t="s">
        <v>1030</v>
      </c>
      <c r="B16" s="7"/>
      <c r="C16" s="2"/>
    </row>
    <row r="17" spans="1:3">
      <c r="A17" s="8"/>
      <c r="B17" s="8"/>
      <c r="C17" s="2"/>
    </row>
    <row r="18" spans="1:2">
      <c r="A18" s="9"/>
      <c r="B18" s="9"/>
    </row>
    <row r="19" spans="1:2">
      <c r="A19" s="9"/>
      <c r="B19" s="9"/>
    </row>
    <row r="20" spans="1:2">
      <c r="A20" s="9"/>
      <c r="B20" s="9"/>
    </row>
    <row r="21" spans="1:2">
      <c r="A21" s="9"/>
      <c r="B21" s="9"/>
    </row>
    <row r="22" spans="1:2">
      <c r="A22" s="9"/>
      <c r="B22" s="9"/>
    </row>
    <row r="23" spans="1:2">
      <c r="A23" s="9"/>
      <c r="B23" s="9"/>
    </row>
    <row r="24" spans="1:2">
      <c r="A24" s="9"/>
      <c r="B24" s="9"/>
    </row>
    <row r="25" spans="1:2">
      <c r="A25" s="9"/>
      <c r="B25" s="9"/>
    </row>
    <row r="26" spans="1:2">
      <c r="A26" s="9"/>
      <c r="B26" s="9"/>
    </row>
    <row r="27" spans="1:2">
      <c r="A27" s="9"/>
      <c r="B27" s="9"/>
    </row>
    <row r="28" spans="1:2">
      <c r="A28" s="9"/>
      <c r="B28" s="9"/>
    </row>
    <row r="29" spans="1:2">
      <c r="A29" s="9"/>
      <c r="B29" s="9"/>
    </row>
    <row r="30" spans="1:2">
      <c r="A30" s="9"/>
      <c r="B30" s="9"/>
    </row>
    <row r="31" spans="1:2">
      <c r="A31" s="9"/>
      <c r="B31" s="9"/>
    </row>
    <row r="32" spans="1:2">
      <c r="A32" s="9"/>
      <c r="B32" s="9"/>
    </row>
    <row r="33" spans="1:2">
      <c r="A33" s="9"/>
      <c r="B33" s="9"/>
    </row>
    <row r="34" spans="1:2">
      <c r="A34" s="9"/>
      <c r="B34" s="9"/>
    </row>
    <row r="35" spans="1:2">
      <c r="A35" s="9"/>
      <c r="B35" s="9"/>
    </row>
    <row r="36" spans="1:2">
      <c r="A36" s="9"/>
      <c r="B36" s="9"/>
    </row>
    <row r="37" ht="14.25" spans="1:2">
      <c r="A37" s="10"/>
      <c r="B37" s="10"/>
    </row>
    <row r="38" ht="14.25" spans="1:2">
      <c r="A38" s="10"/>
      <c r="B38" s="10"/>
    </row>
    <row r="39" ht="14.25" spans="1:2">
      <c r="A39" s="10"/>
      <c r="B39" s="10"/>
    </row>
    <row r="40" ht="14.25" spans="1:2">
      <c r="A40" s="10"/>
      <c r="B40" s="10"/>
    </row>
    <row r="41" ht="14.25" spans="1:2">
      <c r="A41" s="10"/>
      <c r="B41" s="10"/>
    </row>
    <row r="42" ht="14.25" spans="1:2">
      <c r="A42" s="10"/>
      <c r="B42" s="10"/>
    </row>
    <row r="43" ht="14.25" spans="1:2">
      <c r="A43" s="10"/>
      <c r="B43" s="10"/>
    </row>
    <row r="44" ht="14.25" spans="1:2">
      <c r="A44" s="10"/>
      <c r="B44" s="10"/>
    </row>
    <row r="45" ht="14.25" spans="1:2">
      <c r="A45" s="10"/>
      <c r="B45" s="10"/>
    </row>
    <row r="46" ht="14.25" spans="1:2">
      <c r="A46" s="10"/>
      <c r="B46" s="10"/>
    </row>
    <row r="47" ht="14.25" spans="1:2">
      <c r="A47" s="10"/>
      <c r="B47" s="10"/>
    </row>
    <row r="48" ht="14.25" spans="1:2">
      <c r="A48" s="10"/>
      <c r="B48" s="10"/>
    </row>
    <row r="49" ht="14.25" spans="1:2">
      <c r="A49" s="10"/>
      <c r="B49" s="10"/>
    </row>
    <row r="50" ht="14.25" spans="1:2">
      <c r="A50" s="10"/>
      <c r="B50" s="10"/>
    </row>
    <row r="51" ht="14.25" spans="1:2">
      <c r="A51" s="10"/>
      <c r="B51" s="10"/>
    </row>
    <row r="52" ht="14.25" spans="1:2">
      <c r="A52" s="10"/>
      <c r="B52" s="10"/>
    </row>
    <row r="53" ht="14.25" spans="1:2">
      <c r="A53" s="10"/>
      <c r="B53" s="10"/>
    </row>
    <row r="54" ht="14.25" spans="1:2">
      <c r="A54" s="10"/>
      <c r="B54" s="10"/>
    </row>
    <row r="55" ht="14.25" spans="1:2">
      <c r="A55" s="10"/>
      <c r="B55" s="10"/>
    </row>
    <row r="56" ht="14.25" spans="1:2">
      <c r="A56" s="10"/>
      <c r="B56" s="10"/>
    </row>
    <row r="57" ht="14.25" spans="1:2">
      <c r="A57" s="10"/>
      <c r="B57" s="10"/>
    </row>
    <row r="58" ht="14.25" spans="1:2">
      <c r="A58" s="10"/>
      <c r="B58" s="10"/>
    </row>
    <row r="59" ht="14.25" spans="1:2">
      <c r="A59" s="10"/>
      <c r="B59" s="10"/>
    </row>
    <row r="60" ht="14.25" spans="1:2">
      <c r="A60" s="10"/>
      <c r="B60" s="10"/>
    </row>
    <row r="61" ht="14.25" spans="1:2">
      <c r="A61" s="10"/>
      <c r="B61" s="10"/>
    </row>
    <row r="62" ht="14.25" spans="1:2">
      <c r="A62" s="10"/>
      <c r="B62" s="10"/>
    </row>
    <row r="63" ht="14.25" spans="1:2">
      <c r="A63" s="10"/>
      <c r="B63" s="10"/>
    </row>
    <row r="64" ht="14.25" spans="1:2">
      <c r="A64" s="10"/>
      <c r="B64" s="10"/>
    </row>
  </sheetData>
  <mergeCells count="1">
    <mergeCell ref="A2:B2"/>
  </mergeCells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9" workbookViewId="0">
      <selection activeCell="C17" sqref="C17"/>
    </sheetView>
  </sheetViews>
  <sheetFormatPr defaultColWidth="9" defaultRowHeight="13.5" outlineLevelCol="5"/>
  <cols>
    <col min="1" max="1" width="30" customWidth="1"/>
    <col min="2" max="2" width="26.375" style="294" customWidth="1"/>
    <col min="3" max="5" width="21.125" style="294" customWidth="1"/>
    <col min="6" max="6" width="23.2583333333333" style="84" customWidth="1"/>
  </cols>
  <sheetData>
    <row r="1" ht="21" customHeight="1" spans="1:6">
      <c r="A1" s="17" t="s">
        <v>52</v>
      </c>
      <c r="B1" s="62"/>
      <c r="C1" s="62"/>
      <c r="D1" s="62"/>
      <c r="E1" s="62"/>
      <c r="F1" s="295"/>
    </row>
    <row r="2" ht="25.5" spans="1:6">
      <c r="A2" s="296" t="s">
        <v>53</v>
      </c>
      <c r="B2" s="260"/>
      <c r="C2" s="260"/>
      <c r="D2" s="260"/>
      <c r="E2" s="260"/>
      <c r="F2" s="296"/>
    </row>
    <row r="3" ht="25.5" spans="1:6">
      <c r="A3" s="297"/>
      <c r="B3" s="298"/>
      <c r="C3" s="298"/>
      <c r="D3" s="298"/>
      <c r="E3" s="298"/>
      <c r="F3" s="299" t="s">
        <v>2</v>
      </c>
    </row>
    <row r="4" ht="39" customHeight="1" spans="1:6">
      <c r="A4" s="56" t="s">
        <v>54</v>
      </c>
      <c r="B4" s="300" t="s">
        <v>55</v>
      </c>
      <c r="C4" s="300" t="s">
        <v>56</v>
      </c>
      <c r="D4" s="300" t="s">
        <v>24</v>
      </c>
      <c r="E4" s="300" t="s">
        <v>57</v>
      </c>
      <c r="F4" s="56" t="s">
        <v>58</v>
      </c>
    </row>
    <row r="5" ht="20" customHeight="1" spans="1:6">
      <c r="A5" s="301" t="s">
        <v>59</v>
      </c>
      <c r="B5" s="43">
        <v>20713</v>
      </c>
      <c r="C5" s="302"/>
      <c r="D5" s="303">
        <v>29327</v>
      </c>
      <c r="E5" s="43">
        <v>20740</v>
      </c>
      <c r="F5" s="304">
        <f t="shared" ref="F5:F9" si="0">(E5-B5)/B5*100</f>
        <v>0.130352918457008</v>
      </c>
    </row>
    <row r="6" ht="20" customHeight="1" spans="1:6">
      <c r="A6" s="301" t="s">
        <v>60</v>
      </c>
      <c r="B6" s="43"/>
      <c r="C6" s="302"/>
      <c r="D6" s="302"/>
      <c r="E6" s="43"/>
      <c r="F6" s="304"/>
    </row>
    <row r="7" ht="20" customHeight="1" spans="1:6">
      <c r="A7" s="301" t="s">
        <v>61</v>
      </c>
      <c r="B7" s="43"/>
      <c r="C7" s="302"/>
      <c r="D7" s="305"/>
      <c r="E7" s="43"/>
      <c r="F7" s="304"/>
    </row>
    <row r="8" ht="20" customHeight="1" spans="1:6">
      <c r="A8" s="301" t="s">
        <v>62</v>
      </c>
      <c r="B8" s="43">
        <v>3491</v>
      </c>
      <c r="C8" s="302"/>
      <c r="D8" s="305">
        <v>3474</v>
      </c>
      <c r="E8" s="43">
        <v>2853</v>
      </c>
      <c r="F8" s="304">
        <f t="shared" si="0"/>
        <v>-18.2755657404755</v>
      </c>
    </row>
    <row r="9" ht="20" customHeight="1" spans="1:6">
      <c r="A9" s="301" t="s">
        <v>63</v>
      </c>
      <c r="B9" s="43">
        <v>8976</v>
      </c>
      <c r="C9" s="302"/>
      <c r="D9" s="305">
        <v>7287</v>
      </c>
      <c r="E9" s="43">
        <v>9049</v>
      </c>
      <c r="F9" s="304">
        <f t="shared" si="0"/>
        <v>0.813279857397504</v>
      </c>
    </row>
    <row r="10" ht="20" customHeight="1" spans="1:6">
      <c r="A10" s="301" t="s">
        <v>64</v>
      </c>
      <c r="B10" s="43">
        <v>2309</v>
      </c>
      <c r="C10" s="302"/>
      <c r="D10" s="305">
        <v>2398</v>
      </c>
      <c r="E10" s="43">
        <v>2880</v>
      </c>
      <c r="F10" s="304">
        <f t="shared" ref="F10:F29" si="1">(E10-B10)/B10*100</f>
        <v>24.7293200519706</v>
      </c>
    </row>
    <row r="11" ht="20" customHeight="1" spans="1:6">
      <c r="A11" s="301" t="s">
        <v>65</v>
      </c>
      <c r="B11" s="43">
        <v>1170</v>
      </c>
      <c r="C11" s="302"/>
      <c r="D11" s="305">
        <v>1299</v>
      </c>
      <c r="E11" s="43">
        <v>941</v>
      </c>
      <c r="F11" s="304">
        <f t="shared" si="1"/>
        <v>-19.5726495726496</v>
      </c>
    </row>
    <row r="12" ht="20" customHeight="1" spans="1:6">
      <c r="A12" s="301" t="s">
        <v>66</v>
      </c>
      <c r="B12" s="43">
        <v>6461</v>
      </c>
      <c r="C12" s="302"/>
      <c r="D12" s="306">
        <v>6049</v>
      </c>
      <c r="E12" s="43">
        <v>7289</v>
      </c>
      <c r="F12" s="304">
        <f t="shared" si="1"/>
        <v>12.8153536604241</v>
      </c>
    </row>
    <row r="13" ht="20" customHeight="1" spans="1:6">
      <c r="A13" s="307" t="s">
        <v>67</v>
      </c>
      <c r="B13" s="43">
        <v>3406</v>
      </c>
      <c r="C13" s="302"/>
      <c r="D13" s="306">
        <v>3461</v>
      </c>
      <c r="E13" s="43">
        <v>3630</v>
      </c>
      <c r="F13" s="304">
        <f t="shared" si="1"/>
        <v>6.57662947739284</v>
      </c>
    </row>
    <row r="14" ht="20" customHeight="1" spans="1:6">
      <c r="A14" s="301" t="s">
        <v>68</v>
      </c>
      <c r="B14" s="43">
        <v>1743</v>
      </c>
      <c r="C14" s="302"/>
      <c r="D14" s="306">
        <v>1534</v>
      </c>
      <c r="E14" s="43">
        <v>4789</v>
      </c>
      <c r="F14" s="304">
        <f t="shared" si="1"/>
        <v>174.756167527252</v>
      </c>
    </row>
    <row r="15" ht="20" customHeight="1" spans="1:6">
      <c r="A15" s="301" t="s">
        <v>69</v>
      </c>
      <c r="B15" s="43">
        <v>4973</v>
      </c>
      <c r="C15" s="302"/>
      <c r="D15" s="306">
        <v>19207</v>
      </c>
      <c r="E15" s="43">
        <v>4219</v>
      </c>
      <c r="F15" s="304">
        <f t="shared" si="1"/>
        <v>-15.1618741202493</v>
      </c>
    </row>
    <row r="16" ht="20" customHeight="1" spans="1:6">
      <c r="A16" s="301" t="s">
        <v>70</v>
      </c>
      <c r="B16" s="43">
        <v>4517</v>
      </c>
      <c r="C16" s="302"/>
      <c r="D16" s="308">
        <v>6836</v>
      </c>
      <c r="E16" s="43">
        <v>4857</v>
      </c>
      <c r="F16" s="304">
        <f t="shared" si="1"/>
        <v>7.52711976975869</v>
      </c>
    </row>
    <row r="17" ht="20" customHeight="1" spans="1:6">
      <c r="A17" s="301" t="s">
        <v>71</v>
      </c>
      <c r="B17" s="43">
        <v>889</v>
      </c>
      <c r="C17" s="302"/>
      <c r="D17" s="308">
        <v>2192</v>
      </c>
      <c r="E17" s="43">
        <v>2380</v>
      </c>
      <c r="F17" s="304">
        <f t="shared" si="1"/>
        <v>167.716535433071</v>
      </c>
    </row>
    <row r="18" ht="20" customHeight="1" spans="1:6">
      <c r="A18" s="301" t="s">
        <v>72</v>
      </c>
      <c r="B18" s="43">
        <v>397</v>
      </c>
      <c r="C18" s="302"/>
      <c r="D18" s="308">
        <v>710</v>
      </c>
      <c r="E18" s="43">
        <v>369</v>
      </c>
      <c r="F18" s="304">
        <f t="shared" si="1"/>
        <v>-7.05289672544081</v>
      </c>
    </row>
    <row r="19" ht="20" customHeight="1" spans="1:6">
      <c r="A19" s="301" t="s">
        <v>73</v>
      </c>
      <c r="B19" s="43">
        <v>19</v>
      </c>
      <c r="C19" s="302"/>
      <c r="D19" s="308">
        <v>53</v>
      </c>
      <c r="E19" s="43"/>
      <c r="F19" s="304">
        <f t="shared" si="1"/>
        <v>-100</v>
      </c>
    </row>
    <row r="20" ht="20" customHeight="1" spans="1:6">
      <c r="A20" s="301" t="s">
        <v>74</v>
      </c>
      <c r="B20" s="43"/>
      <c r="C20" s="302"/>
      <c r="D20" s="302"/>
      <c r="E20" s="43"/>
      <c r="F20" s="304"/>
    </row>
    <row r="21" ht="20" customHeight="1" spans="1:6">
      <c r="A21" s="301" t="s">
        <v>75</v>
      </c>
      <c r="B21" s="43"/>
      <c r="C21" s="302"/>
      <c r="D21" s="309"/>
      <c r="E21" s="43"/>
      <c r="F21" s="304"/>
    </row>
    <row r="22" ht="20" customHeight="1" spans="1:6">
      <c r="A22" s="301" t="s">
        <v>76</v>
      </c>
      <c r="B22" s="43">
        <v>1358</v>
      </c>
      <c r="C22" s="302"/>
      <c r="D22" s="310">
        <v>9114</v>
      </c>
      <c r="E22" s="43">
        <v>966</v>
      </c>
      <c r="F22" s="304">
        <f t="shared" si="1"/>
        <v>-28.8659793814433</v>
      </c>
    </row>
    <row r="23" ht="20" customHeight="1" spans="1:6">
      <c r="A23" s="301" t="s">
        <v>77</v>
      </c>
      <c r="B23" s="43">
        <v>3915</v>
      </c>
      <c r="C23" s="302"/>
      <c r="D23" s="310">
        <v>4026</v>
      </c>
      <c r="E23" s="43">
        <v>1800</v>
      </c>
      <c r="F23" s="304">
        <f t="shared" si="1"/>
        <v>-54.0229885057471</v>
      </c>
    </row>
    <row r="24" ht="20" customHeight="1" spans="1:6">
      <c r="A24" s="301" t="s">
        <v>78</v>
      </c>
      <c r="B24" s="43">
        <v>1569</v>
      </c>
      <c r="C24" s="302"/>
      <c r="D24" s="311">
        <v>1682</v>
      </c>
      <c r="E24" s="43">
        <v>1263</v>
      </c>
      <c r="F24" s="304">
        <f t="shared" si="1"/>
        <v>-19.5028680688336</v>
      </c>
    </row>
    <row r="25" ht="20" customHeight="1" spans="1:6">
      <c r="A25" s="301" t="s">
        <v>79</v>
      </c>
      <c r="B25" s="43">
        <v>1000</v>
      </c>
      <c r="C25" s="302"/>
      <c r="D25" s="302"/>
      <c r="E25" s="43">
        <v>1000</v>
      </c>
      <c r="F25" s="304">
        <f t="shared" si="1"/>
        <v>0</v>
      </c>
    </row>
    <row r="26" ht="20" customHeight="1" spans="1:6">
      <c r="A26" s="301" t="s">
        <v>80</v>
      </c>
      <c r="B26" s="43">
        <v>8635</v>
      </c>
      <c r="C26" s="302"/>
      <c r="D26" s="312">
        <v>3163</v>
      </c>
      <c r="E26" s="43">
        <v>5000</v>
      </c>
      <c r="F26" s="304">
        <f t="shared" si="1"/>
        <v>-42.0961204400695</v>
      </c>
    </row>
    <row r="27" ht="20" customHeight="1" spans="1:6">
      <c r="A27" s="301" t="s">
        <v>81</v>
      </c>
      <c r="B27" s="43">
        <v>1261</v>
      </c>
      <c r="C27" s="302"/>
      <c r="D27" s="313">
        <v>1434</v>
      </c>
      <c r="E27" s="43">
        <v>1352</v>
      </c>
      <c r="F27" s="304">
        <f t="shared" si="1"/>
        <v>7.21649484536082</v>
      </c>
    </row>
    <row r="28" ht="20" customHeight="1" spans="1:6">
      <c r="A28" s="54" t="s">
        <v>51</v>
      </c>
      <c r="B28" s="43"/>
      <c r="C28" s="43"/>
      <c r="D28" s="43"/>
      <c r="E28" s="43"/>
      <c r="F28" s="304"/>
    </row>
    <row r="29" ht="20" customHeight="1" spans="1:6">
      <c r="A29" s="56" t="s">
        <v>82</v>
      </c>
      <c r="B29" s="43">
        <f>SUM(B5:B28)</f>
        <v>76802</v>
      </c>
      <c r="C29" s="43">
        <f>SUM(C5:C28)</f>
        <v>0</v>
      </c>
      <c r="D29" s="43">
        <f>SUM(D5:D28)</f>
        <v>103246</v>
      </c>
      <c r="E29" s="43">
        <f>SUM(E5:E28)</f>
        <v>75377</v>
      </c>
      <c r="F29" s="304">
        <f t="shared" si="1"/>
        <v>-1.85542043175959</v>
      </c>
    </row>
    <row r="30" ht="14.25" spans="1:6">
      <c r="A30" s="314"/>
      <c r="B30" s="315"/>
      <c r="C30" s="315"/>
      <c r="D30" s="315"/>
      <c r="E30" s="315"/>
      <c r="F30" s="316"/>
    </row>
    <row r="31" spans="1:6">
      <c r="A31" s="2"/>
      <c r="B31" s="317"/>
      <c r="C31" s="317"/>
      <c r="D31" s="317"/>
      <c r="E31" s="317"/>
      <c r="F31" s="318"/>
    </row>
  </sheetData>
  <mergeCells count="1">
    <mergeCell ref="A2:F2"/>
  </mergeCells>
  <pageMargins left="0.75" right="0.75" top="1" bottom="1" header="0.5" footer="0.5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zoomScale="85" zoomScaleNormal="85" topLeftCell="A9" workbookViewId="0">
      <selection activeCell="A1" sqref="$A1:$XFD31"/>
    </sheetView>
  </sheetViews>
  <sheetFormatPr defaultColWidth="9" defaultRowHeight="13.5" outlineLevelCol="3"/>
  <cols>
    <col min="1" max="1" width="31.475" customWidth="1"/>
    <col min="2" max="4" width="25.2916666666667" style="11" customWidth="1"/>
  </cols>
  <sheetData>
    <row r="1" s="2" customFormat="1" ht="25" customHeight="1" spans="1:4">
      <c r="A1" s="281" t="s">
        <v>83</v>
      </c>
      <c r="B1" s="282"/>
      <c r="C1" s="282"/>
      <c r="D1" s="282"/>
    </row>
    <row r="2" s="2" customFormat="1" ht="59" customHeight="1" spans="1:4">
      <c r="A2" s="283" t="s">
        <v>84</v>
      </c>
      <c r="B2" s="283"/>
      <c r="C2" s="283"/>
      <c r="D2" s="283"/>
    </row>
    <row r="3" s="2" customFormat="1" ht="21" customHeight="1" spans="1:4">
      <c r="A3" s="284"/>
      <c r="B3" s="285"/>
      <c r="C3" s="286"/>
      <c r="D3" s="287" t="s">
        <v>2</v>
      </c>
    </row>
    <row r="4" s="2" customFormat="1" ht="36" customHeight="1" spans="1:4">
      <c r="A4" s="288" t="s">
        <v>85</v>
      </c>
      <c r="B4" s="289" t="s">
        <v>86</v>
      </c>
      <c r="C4" s="289" t="s">
        <v>87</v>
      </c>
      <c r="D4" s="289" t="s">
        <v>88</v>
      </c>
    </row>
    <row r="5" s="2" customFormat="1" ht="23" customHeight="1" spans="1:4">
      <c r="A5" s="290" t="s">
        <v>59</v>
      </c>
      <c r="B5" s="43">
        <v>20740</v>
      </c>
      <c r="C5" s="43">
        <v>20740</v>
      </c>
      <c r="D5" s="291"/>
    </row>
    <row r="6" s="2" customFormat="1" ht="23" customHeight="1" spans="1:4">
      <c r="A6" s="290" t="s">
        <v>61</v>
      </c>
      <c r="B6" s="43"/>
      <c r="C6" s="43"/>
      <c r="D6" s="291"/>
    </row>
    <row r="7" s="2" customFormat="1" ht="23" customHeight="1" spans="1:4">
      <c r="A7" s="290" t="s">
        <v>62</v>
      </c>
      <c r="B7" s="43">
        <v>2853</v>
      </c>
      <c r="C7" s="43">
        <v>2853</v>
      </c>
      <c r="D7" s="291"/>
    </row>
    <row r="8" s="2" customFormat="1" ht="23" customHeight="1" spans="1:4">
      <c r="A8" s="290" t="s">
        <v>63</v>
      </c>
      <c r="B8" s="43">
        <v>9049</v>
      </c>
      <c r="C8" s="43">
        <v>9049</v>
      </c>
      <c r="D8" s="291"/>
    </row>
    <row r="9" s="2" customFormat="1" ht="23" customHeight="1" spans="1:4">
      <c r="A9" s="290" t="s">
        <v>64</v>
      </c>
      <c r="B9" s="43">
        <v>2880</v>
      </c>
      <c r="C9" s="43">
        <v>2880</v>
      </c>
      <c r="D9" s="291"/>
    </row>
    <row r="10" s="2" customFormat="1" ht="23" customHeight="1" spans="1:4">
      <c r="A10" s="290" t="s">
        <v>65</v>
      </c>
      <c r="B10" s="43">
        <v>941</v>
      </c>
      <c r="C10" s="43">
        <v>941</v>
      </c>
      <c r="D10" s="291"/>
    </row>
    <row r="11" s="2" customFormat="1" ht="23" customHeight="1" spans="1:4">
      <c r="A11" s="290" t="s">
        <v>66</v>
      </c>
      <c r="B11" s="43">
        <v>7289</v>
      </c>
      <c r="C11" s="43">
        <v>7289</v>
      </c>
      <c r="D11" s="291"/>
    </row>
    <row r="12" s="2" customFormat="1" ht="23" customHeight="1" spans="1:4">
      <c r="A12" s="290" t="s">
        <v>67</v>
      </c>
      <c r="B12" s="43">
        <v>3630</v>
      </c>
      <c r="C12" s="43">
        <v>3630</v>
      </c>
      <c r="D12" s="291"/>
    </row>
    <row r="13" s="2" customFormat="1" ht="23" customHeight="1" spans="1:4">
      <c r="A13" s="290" t="s">
        <v>68</v>
      </c>
      <c r="B13" s="43">
        <v>4789</v>
      </c>
      <c r="C13" s="43">
        <v>4789</v>
      </c>
      <c r="D13" s="291"/>
    </row>
    <row r="14" s="2" customFormat="1" ht="23" customHeight="1" spans="1:4">
      <c r="A14" s="290" t="s">
        <v>69</v>
      </c>
      <c r="B14" s="43">
        <v>4219</v>
      </c>
      <c r="C14" s="43">
        <v>4219</v>
      </c>
      <c r="D14" s="291"/>
    </row>
    <row r="15" s="2" customFormat="1" ht="23" customHeight="1" spans="1:4">
      <c r="A15" s="290" t="s">
        <v>70</v>
      </c>
      <c r="B15" s="43">
        <v>4857</v>
      </c>
      <c r="C15" s="43">
        <v>4857</v>
      </c>
      <c r="D15" s="291"/>
    </row>
    <row r="16" s="2" customFormat="1" ht="23" customHeight="1" spans="1:4">
      <c r="A16" s="290" t="s">
        <v>71</v>
      </c>
      <c r="B16" s="43">
        <v>2380</v>
      </c>
      <c r="C16" s="43">
        <v>2380</v>
      </c>
      <c r="D16" s="291"/>
    </row>
    <row r="17" s="2" customFormat="1" ht="23" customHeight="1" spans="1:4">
      <c r="A17" s="290" t="s">
        <v>89</v>
      </c>
      <c r="B17" s="43">
        <v>369</v>
      </c>
      <c r="C17" s="43">
        <v>369</v>
      </c>
      <c r="D17" s="291"/>
    </row>
    <row r="18" s="2" customFormat="1" ht="23" customHeight="1" spans="1:4">
      <c r="A18" s="290" t="s">
        <v>73</v>
      </c>
      <c r="B18" s="43"/>
      <c r="C18" s="43"/>
      <c r="D18" s="291"/>
    </row>
    <row r="19" s="2" customFormat="1" ht="23" customHeight="1" spans="1:4">
      <c r="A19" s="290" t="s">
        <v>74</v>
      </c>
      <c r="B19" s="43"/>
      <c r="C19" s="43"/>
      <c r="D19" s="291"/>
    </row>
    <row r="20" s="2" customFormat="1" ht="23" customHeight="1" spans="1:4">
      <c r="A20" s="290" t="s">
        <v>76</v>
      </c>
      <c r="B20" s="43">
        <v>966</v>
      </c>
      <c r="C20" s="43">
        <v>966</v>
      </c>
      <c r="D20" s="291"/>
    </row>
    <row r="21" s="2" customFormat="1" ht="23" customHeight="1" spans="1:4">
      <c r="A21" s="290" t="s">
        <v>77</v>
      </c>
      <c r="B21" s="43">
        <v>1800</v>
      </c>
      <c r="C21" s="43">
        <v>1800</v>
      </c>
      <c r="D21" s="291"/>
    </row>
    <row r="22" s="2" customFormat="1" ht="23" customHeight="1" spans="1:4">
      <c r="A22" s="290" t="s">
        <v>75</v>
      </c>
      <c r="B22" s="43"/>
      <c r="C22" s="43"/>
      <c r="D22" s="291"/>
    </row>
    <row r="23" s="2" customFormat="1" ht="23" customHeight="1" spans="1:4">
      <c r="A23" s="290" t="s">
        <v>78</v>
      </c>
      <c r="B23" s="43">
        <v>1263</v>
      </c>
      <c r="C23" s="43">
        <v>1263</v>
      </c>
      <c r="D23" s="291"/>
    </row>
    <row r="24" s="2" customFormat="1" ht="23" customHeight="1" spans="1:4">
      <c r="A24" s="290" t="s">
        <v>79</v>
      </c>
      <c r="B24" s="43">
        <v>1000</v>
      </c>
      <c r="C24" s="43">
        <v>1000</v>
      </c>
      <c r="D24" s="291"/>
    </row>
    <row r="25" s="2" customFormat="1" ht="23" customHeight="1" spans="1:4">
      <c r="A25" s="292" t="s">
        <v>80</v>
      </c>
      <c r="B25" s="43">
        <v>5000</v>
      </c>
      <c r="C25" s="43">
        <v>5000</v>
      </c>
      <c r="D25" s="291"/>
    </row>
    <row r="26" s="2" customFormat="1" ht="23" customHeight="1" spans="1:4">
      <c r="A26" s="292" t="s">
        <v>90</v>
      </c>
      <c r="B26" s="43"/>
      <c r="C26" s="43"/>
      <c r="D26" s="291"/>
    </row>
    <row r="27" s="2" customFormat="1" ht="23" customHeight="1" spans="1:4">
      <c r="A27" s="292" t="s">
        <v>81</v>
      </c>
      <c r="B27" s="43">
        <v>1352</v>
      </c>
      <c r="C27" s="43">
        <v>1352</v>
      </c>
      <c r="D27" s="291"/>
    </row>
    <row r="28" s="2" customFormat="1" ht="23" customHeight="1" spans="1:4">
      <c r="A28" s="290"/>
      <c r="B28" s="293"/>
      <c r="C28" s="293"/>
      <c r="D28" s="291"/>
    </row>
    <row r="29" s="2" customFormat="1" ht="27" customHeight="1" spans="1:4">
      <c r="A29" s="289" t="s">
        <v>91</v>
      </c>
      <c r="B29" s="291">
        <f>SUM(B5:B28)</f>
        <v>75377</v>
      </c>
      <c r="C29" s="291">
        <f>SUM(C5:C28)</f>
        <v>75377</v>
      </c>
      <c r="D29" s="291"/>
    </row>
    <row r="30" s="2" customFormat="1" spans="2:4">
      <c r="B30" s="175"/>
      <c r="C30" s="175"/>
      <c r="D30" s="175"/>
    </row>
    <row r="31" s="2" customFormat="1" spans="2:4">
      <c r="B31" s="175"/>
      <c r="C31" s="175"/>
      <c r="D31" s="175"/>
    </row>
  </sheetData>
  <mergeCells count="1">
    <mergeCell ref="A2:D2"/>
  </mergeCells>
  <pageMargins left="0.75" right="0.75" top="1" bottom="1" header="0.5" footer="0.5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5"/>
  <sheetViews>
    <sheetView topLeftCell="A243" workbookViewId="0">
      <selection activeCell="G267" sqref="G$1:G$1048576"/>
    </sheetView>
  </sheetViews>
  <sheetFormatPr defaultColWidth="9" defaultRowHeight="13.5" outlineLevelCol="6"/>
  <cols>
    <col min="1" max="1" width="10" style="253" customWidth="1"/>
    <col min="2" max="2" width="34.7583333333333" style="253" customWidth="1"/>
    <col min="3" max="4" width="14.25" style="254" customWidth="1"/>
    <col min="5" max="5" width="14.25" style="255" customWidth="1"/>
    <col min="6" max="6" width="14.25" style="243" customWidth="1"/>
    <col min="7" max="7" width="13.625" style="155" customWidth="1"/>
  </cols>
  <sheetData>
    <row r="1" s="33" customFormat="1" ht="18" customHeight="1" spans="1:7">
      <c r="A1" s="256" t="s">
        <v>92</v>
      </c>
      <c r="B1" s="14"/>
      <c r="C1" s="257"/>
      <c r="D1" s="257"/>
      <c r="E1" s="258"/>
      <c r="F1" s="245"/>
      <c r="G1" s="245"/>
    </row>
    <row r="2" s="33" customFormat="1" ht="25.5" spans="1:7">
      <c r="A2" s="259" t="s">
        <v>93</v>
      </c>
      <c r="B2" s="259"/>
      <c r="C2" s="259"/>
      <c r="D2" s="259"/>
      <c r="E2" s="259"/>
      <c r="F2" s="259"/>
      <c r="G2" s="260"/>
    </row>
    <row r="3" s="2" customFormat="1" ht="18" customHeight="1" spans="1:7">
      <c r="A3" s="261"/>
      <c r="B3" s="261"/>
      <c r="C3" s="257"/>
      <c r="D3" s="257"/>
      <c r="E3" s="262" t="s">
        <v>2</v>
      </c>
      <c r="F3" s="262"/>
      <c r="G3" s="262"/>
    </row>
    <row r="4" s="42" customFormat="1" ht="16.35" customHeight="1" spans="1:7">
      <c r="A4" s="263" t="s">
        <v>94</v>
      </c>
      <c r="B4" s="263" t="s">
        <v>95</v>
      </c>
      <c r="C4" s="251" t="s">
        <v>82</v>
      </c>
      <c r="D4" s="264" t="s">
        <v>25</v>
      </c>
      <c r="E4" s="265"/>
      <c r="F4" s="265"/>
      <c r="G4" s="265"/>
    </row>
    <row r="5" s="42" customFormat="1" ht="38.8" customHeight="1" spans="1:7">
      <c r="A5" s="263"/>
      <c r="B5" s="263"/>
      <c r="C5" s="251"/>
      <c r="D5" s="266" t="s">
        <v>96</v>
      </c>
      <c r="E5" s="266" t="s">
        <v>97</v>
      </c>
      <c r="F5" s="267" t="s">
        <v>98</v>
      </c>
      <c r="G5" s="268" t="s">
        <v>99</v>
      </c>
    </row>
    <row r="6" s="42" customFormat="1" ht="16.35" customHeight="1" spans="1:7">
      <c r="A6" s="269"/>
      <c r="B6" s="263" t="s">
        <v>82</v>
      </c>
      <c r="C6" s="270">
        <f>D6+G6</f>
        <v>75376.96</v>
      </c>
      <c r="D6" s="270">
        <f>E6+F6</f>
        <v>70029.96</v>
      </c>
      <c r="E6" s="270">
        <v>25500</v>
      </c>
      <c r="F6" s="271">
        <v>44529.96</v>
      </c>
      <c r="G6" s="272">
        <f>G78+G97+G130+G145+G203+G243+G253+G279</f>
        <v>5347</v>
      </c>
    </row>
    <row r="7" s="42" customFormat="1" ht="16.35" customHeight="1" spans="1:7">
      <c r="A7" s="273" t="s">
        <v>100</v>
      </c>
      <c r="B7" s="269" t="s">
        <v>59</v>
      </c>
      <c r="C7" s="270">
        <f>D7+G7</f>
        <v>20740.24886</v>
      </c>
      <c r="D7" s="270">
        <f>E7+F7</f>
        <v>20740.24886</v>
      </c>
      <c r="E7" s="270">
        <v>6966.66886</v>
      </c>
      <c r="F7" s="271">
        <v>13773.58</v>
      </c>
      <c r="G7" s="272"/>
    </row>
    <row r="8" s="42" customFormat="1" ht="16.35" customHeight="1" spans="1:7">
      <c r="A8" s="273" t="s">
        <v>101</v>
      </c>
      <c r="B8" s="269" t="s">
        <v>102</v>
      </c>
      <c r="C8" s="270">
        <f>D8+G8</f>
        <v>482.9365</v>
      </c>
      <c r="D8" s="270">
        <f>E8+F8</f>
        <v>482.9365</v>
      </c>
      <c r="E8" s="270">
        <v>362.9365</v>
      </c>
      <c r="F8" s="271">
        <v>120</v>
      </c>
      <c r="G8" s="272"/>
    </row>
    <row r="9" s="42" customFormat="1" ht="16.35" customHeight="1" spans="1:7">
      <c r="A9" s="273" t="s">
        <v>103</v>
      </c>
      <c r="B9" s="269" t="s">
        <v>104</v>
      </c>
      <c r="C9" s="270">
        <f t="shared" ref="C8:C38" si="0">D9+G9</f>
        <v>362.9365</v>
      </c>
      <c r="D9" s="270">
        <f t="shared" ref="D9:D72" si="1">E9+F9</f>
        <v>362.9365</v>
      </c>
      <c r="E9" s="270">
        <v>362.9365</v>
      </c>
      <c r="F9" s="271"/>
      <c r="G9" s="272"/>
    </row>
    <row r="10" s="42" customFormat="1" ht="16.35" customHeight="1" spans="1:7">
      <c r="A10" s="273" t="s">
        <v>105</v>
      </c>
      <c r="B10" s="269" t="s">
        <v>106</v>
      </c>
      <c r="C10" s="270">
        <f t="shared" si="0"/>
        <v>30</v>
      </c>
      <c r="D10" s="270">
        <f t="shared" si="1"/>
        <v>30</v>
      </c>
      <c r="E10" s="270"/>
      <c r="F10" s="271">
        <v>30</v>
      </c>
      <c r="G10" s="272"/>
    </row>
    <row r="11" s="42" customFormat="1" ht="16.35" customHeight="1" spans="1:7">
      <c r="A11" s="273" t="s">
        <v>107</v>
      </c>
      <c r="B11" s="269" t="s">
        <v>108</v>
      </c>
      <c r="C11" s="270">
        <f t="shared" si="0"/>
        <v>91</v>
      </c>
      <c r="D11" s="270">
        <f t="shared" si="1"/>
        <v>91</v>
      </c>
      <c r="E11" s="270"/>
      <c r="F11" s="271">
        <v>91</v>
      </c>
      <c r="G11" s="272"/>
    </row>
    <row r="12" s="42" customFormat="1" ht="16.35" customHeight="1" spans="1:7">
      <c r="A12" s="273" t="s">
        <v>109</v>
      </c>
      <c r="B12" s="269" t="s">
        <v>110</v>
      </c>
      <c r="C12" s="270">
        <f t="shared" si="0"/>
        <v>380.799</v>
      </c>
      <c r="D12" s="270">
        <f t="shared" si="1"/>
        <v>380.799</v>
      </c>
      <c r="E12" s="270">
        <v>264.999</v>
      </c>
      <c r="F12" s="271">
        <v>115.8</v>
      </c>
      <c r="G12" s="272"/>
    </row>
    <row r="13" s="42" customFormat="1" ht="16.35" customHeight="1" spans="1:7">
      <c r="A13" s="273" t="s">
        <v>111</v>
      </c>
      <c r="B13" s="269" t="s">
        <v>104</v>
      </c>
      <c r="C13" s="270">
        <f t="shared" si="0"/>
        <v>264.999</v>
      </c>
      <c r="D13" s="270">
        <f t="shared" si="1"/>
        <v>264.999</v>
      </c>
      <c r="E13" s="270">
        <v>264.999</v>
      </c>
      <c r="F13" s="271"/>
      <c r="G13" s="272"/>
    </row>
    <row r="14" s="42" customFormat="1" ht="16.35" customHeight="1" spans="1:7">
      <c r="A14" s="273" t="s">
        <v>112</v>
      </c>
      <c r="B14" s="269" t="s">
        <v>113</v>
      </c>
      <c r="C14" s="270">
        <f t="shared" si="0"/>
        <v>34.8</v>
      </c>
      <c r="D14" s="270">
        <f t="shared" si="1"/>
        <v>34.8</v>
      </c>
      <c r="E14" s="270"/>
      <c r="F14" s="271">
        <v>34.8</v>
      </c>
      <c r="G14" s="272"/>
    </row>
    <row r="15" s="42" customFormat="1" ht="16.35" customHeight="1" spans="1:7">
      <c r="A15" s="273" t="s">
        <v>114</v>
      </c>
      <c r="B15" s="269" t="s">
        <v>115</v>
      </c>
      <c r="C15" s="270">
        <f t="shared" si="0"/>
        <v>30</v>
      </c>
      <c r="D15" s="270">
        <f t="shared" si="1"/>
        <v>30</v>
      </c>
      <c r="E15" s="270"/>
      <c r="F15" s="271">
        <v>30</v>
      </c>
      <c r="G15" s="272"/>
    </row>
    <row r="16" s="42" customFormat="1" ht="16.35" customHeight="1" spans="1:7">
      <c r="A16" s="273" t="s">
        <v>116</v>
      </c>
      <c r="B16" s="269" t="s">
        <v>117</v>
      </c>
      <c r="C16" s="270">
        <f t="shared" si="0"/>
        <v>51</v>
      </c>
      <c r="D16" s="270">
        <f t="shared" si="1"/>
        <v>51</v>
      </c>
      <c r="E16" s="270"/>
      <c r="F16" s="271">
        <v>51</v>
      </c>
      <c r="G16" s="272"/>
    </row>
    <row r="17" s="42" customFormat="1" ht="16.35" customHeight="1" spans="1:7">
      <c r="A17" s="273" t="s">
        <v>118</v>
      </c>
      <c r="B17" s="269" t="s">
        <v>119</v>
      </c>
      <c r="C17" s="270">
        <f t="shared" si="0"/>
        <v>9762.91804</v>
      </c>
      <c r="D17" s="270">
        <f t="shared" si="1"/>
        <v>9762.91804</v>
      </c>
      <c r="E17" s="270">
        <v>2748.81804</v>
      </c>
      <c r="F17" s="271">
        <v>7014.1</v>
      </c>
      <c r="G17" s="272"/>
    </row>
    <row r="18" s="42" customFormat="1" ht="16.35" customHeight="1" spans="1:7">
      <c r="A18" s="273" t="s">
        <v>120</v>
      </c>
      <c r="B18" s="269" t="s">
        <v>104</v>
      </c>
      <c r="C18" s="270">
        <f t="shared" si="0"/>
        <v>2178.56204</v>
      </c>
      <c r="D18" s="270">
        <f t="shared" si="1"/>
        <v>2178.56204</v>
      </c>
      <c r="E18" s="270">
        <v>1936.67204</v>
      </c>
      <c r="F18" s="271">
        <v>241.89</v>
      </c>
      <c r="G18" s="272"/>
    </row>
    <row r="19" s="42" customFormat="1" ht="16.35" customHeight="1" spans="1:7">
      <c r="A19" s="273" t="s">
        <v>121</v>
      </c>
      <c r="B19" s="269" t="s">
        <v>113</v>
      </c>
      <c r="C19" s="270">
        <f t="shared" si="0"/>
        <v>20</v>
      </c>
      <c r="D19" s="270">
        <f t="shared" si="1"/>
        <v>20</v>
      </c>
      <c r="E19" s="270"/>
      <c r="F19" s="271">
        <v>20</v>
      </c>
      <c r="G19" s="272"/>
    </row>
    <row r="20" s="42" customFormat="1" ht="16.35" customHeight="1" spans="1:7">
      <c r="A20" s="273" t="s">
        <v>122</v>
      </c>
      <c r="B20" s="269" t="s">
        <v>123</v>
      </c>
      <c r="C20" s="270">
        <f t="shared" si="0"/>
        <v>273.2</v>
      </c>
      <c r="D20" s="270">
        <f t="shared" si="1"/>
        <v>273.2</v>
      </c>
      <c r="E20" s="270"/>
      <c r="F20" s="271">
        <v>273.2</v>
      </c>
      <c r="G20" s="272"/>
    </row>
    <row r="21" s="42" customFormat="1" ht="16.35" customHeight="1" spans="1:7">
      <c r="A21" s="273" t="s">
        <v>124</v>
      </c>
      <c r="B21" s="269" t="s">
        <v>125</v>
      </c>
      <c r="C21" s="270">
        <f t="shared" si="0"/>
        <v>1501.6859</v>
      </c>
      <c r="D21" s="270">
        <f t="shared" si="1"/>
        <v>1501.6859</v>
      </c>
      <c r="E21" s="270">
        <v>763.2859</v>
      </c>
      <c r="F21" s="271">
        <v>738.4</v>
      </c>
      <c r="G21" s="272"/>
    </row>
    <row r="22" s="42" customFormat="1" ht="16.35" customHeight="1" spans="1:7">
      <c r="A22" s="273" t="s">
        <v>126</v>
      </c>
      <c r="B22" s="269" t="s">
        <v>127</v>
      </c>
      <c r="C22" s="270">
        <f t="shared" si="0"/>
        <v>5789.4701</v>
      </c>
      <c r="D22" s="270">
        <f t="shared" si="1"/>
        <v>5789.4701</v>
      </c>
      <c r="E22" s="270">
        <v>48.8601</v>
      </c>
      <c r="F22" s="271">
        <v>5740.61</v>
      </c>
      <c r="G22" s="272"/>
    </row>
    <row r="23" s="42" customFormat="1" ht="16.35" customHeight="1" spans="1:7">
      <c r="A23" s="273" t="s">
        <v>128</v>
      </c>
      <c r="B23" s="269" t="s">
        <v>129</v>
      </c>
      <c r="C23" s="270">
        <f t="shared" si="0"/>
        <v>4448.3524</v>
      </c>
      <c r="D23" s="270">
        <f t="shared" si="1"/>
        <v>4448.3524</v>
      </c>
      <c r="E23" s="270">
        <v>253.3524</v>
      </c>
      <c r="F23" s="271">
        <v>4195</v>
      </c>
      <c r="G23" s="272"/>
    </row>
    <row r="24" s="42" customFormat="1" ht="16.35" customHeight="1" spans="1:7">
      <c r="A24" s="273" t="s">
        <v>130</v>
      </c>
      <c r="B24" s="269" t="s">
        <v>104</v>
      </c>
      <c r="C24" s="270">
        <f t="shared" si="0"/>
        <v>253.3524</v>
      </c>
      <c r="D24" s="270">
        <f t="shared" si="1"/>
        <v>253.3524</v>
      </c>
      <c r="E24" s="270">
        <v>253.3524</v>
      </c>
      <c r="F24" s="271"/>
      <c r="G24" s="272"/>
    </row>
    <row r="25" s="42" customFormat="1" ht="16.35" customHeight="1" spans="1:7">
      <c r="A25" s="273" t="s">
        <v>131</v>
      </c>
      <c r="B25" s="269" t="s">
        <v>132</v>
      </c>
      <c r="C25" s="270">
        <f t="shared" si="0"/>
        <v>4195</v>
      </c>
      <c r="D25" s="270">
        <f t="shared" si="1"/>
        <v>4195</v>
      </c>
      <c r="E25" s="270"/>
      <c r="F25" s="271">
        <v>4195</v>
      </c>
      <c r="G25" s="272"/>
    </row>
    <row r="26" s="42" customFormat="1" ht="16.35" customHeight="1" spans="1:7">
      <c r="A26" s="273" t="s">
        <v>133</v>
      </c>
      <c r="B26" s="269" t="s">
        <v>134</v>
      </c>
      <c r="C26" s="270">
        <f t="shared" si="0"/>
        <v>231.95156</v>
      </c>
      <c r="D26" s="270">
        <f t="shared" si="1"/>
        <v>231.95156</v>
      </c>
      <c r="E26" s="270">
        <v>172.57156</v>
      </c>
      <c r="F26" s="271">
        <v>59.38</v>
      </c>
      <c r="G26" s="272"/>
    </row>
    <row r="27" s="42" customFormat="1" ht="16.35" customHeight="1" spans="1:7">
      <c r="A27" s="273" t="s">
        <v>135</v>
      </c>
      <c r="B27" s="269" t="s">
        <v>104</v>
      </c>
      <c r="C27" s="270">
        <f t="shared" si="0"/>
        <v>172.57156</v>
      </c>
      <c r="D27" s="270">
        <f t="shared" si="1"/>
        <v>172.57156</v>
      </c>
      <c r="E27" s="270">
        <v>172.57156</v>
      </c>
      <c r="F27" s="271"/>
      <c r="G27" s="272"/>
    </row>
    <row r="28" s="42" customFormat="1" ht="16.35" customHeight="1" spans="1:7">
      <c r="A28" s="273" t="s">
        <v>136</v>
      </c>
      <c r="B28" s="269" t="s">
        <v>137</v>
      </c>
      <c r="C28" s="270">
        <f t="shared" si="0"/>
        <v>29.38</v>
      </c>
      <c r="D28" s="270">
        <f t="shared" si="1"/>
        <v>29.38</v>
      </c>
      <c r="E28" s="270"/>
      <c r="F28" s="271">
        <v>29.38</v>
      </c>
      <c r="G28" s="272"/>
    </row>
    <row r="29" s="42" customFormat="1" ht="16.35" customHeight="1" spans="1:7">
      <c r="A29" s="273" t="s">
        <v>138</v>
      </c>
      <c r="B29" s="269" t="s">
        <v>139</v>
      </c>
      <c r="C29" s="270">
        <f t="shared" si="0"/>
        <v>30</v>
      </c>
      <c r="D29" s="270">
        <f t="shared" si="1"/>
        <v>30</v>
      </c>
      <c r="E29" s="270"/>
      <c r="F29" s="271">
        <v>30</v>
      </c>
      <c r="G29" s="272"/>
    </row>
    <row r="30" s="42" customFormat="1" ht="16.35" customHeight="1" spans="1:7">
      <c r="A30" s="273" t="s">
        <v>140</v>
      </c>
      <c r="B30" s="269" t="s">
        <v>141</v>
      </c>
      <c r="C30" s="270">
        <f t="shared" si="0"/>
        <v>666.4693</v>
      </c>
      <c r="D30" s="270">
        <f t="shared" si="1"/>
        <v>666.4693</v>
      </c>
      <c r="E30" s="270">
        <v>322.6693</v>
      </c>
      <c r="F30" s="271">
        <v>343.8</v>
      </c>
      <c r="G30" s="272"/>
    </row>
    <row r="31" s="42" customFormat="1" ht="16.35" customHeight="1" spans="1:7">
      <c r="A31" s="273" t="s">
        <v>142</v>
      </c>
      <c r="B31" s="269" t="s">
        <v>104</v>
      </c>
      <c r="C31" s="270">
        <f t="shared" si="0"/>
        <v>322.6693</v>
      </c>
      <c r="D31" s="270">
        <f t="shared" si="1"/>
        <v>322.6693</v>
      </c>
      <c r="E31" s="270">
        <v>322.6693</v>
      </c>
      <c r="F31" s="271"/>
      <c r="G31" s="272"/>
    </row>
    <row r="32" s="42" customFormat="1" ht="16.35" customHeight="1" spans="1:7">
      <c r="A32" s="273" t="s">
        <v>143</v>
      </c>
      <c r="B32" s="269" t="s">
        <v>144</v>
      </c>
      <c r="C32" s="270">
        <f t="shared" si="0"/>
        <v>69.5</v>
      </c>
      <c r="D32" s="270">
        <f t="shared" si="1"/>
        <v>69.5</v>
      </c>
      <c r="E32" s="270"/>
      <c r="F32" s="271">
        <v>69.5</v>
      </c>
      <c r="G32" s="272"/>
    </row>
    <row r="33" s="42" customFormat="1" ht="16.35" customHeight="1" spans="1:7">
      <c r="A33" s="273" t="s">
        <v>145</v>
      </c>
      <c r="B33" s="269" t="s">
        <v>146</v>
      </c>
      <c r="C33" s="270">
        <f t="shared" si="0"/>
        <v>160</v>
      </c>
      <c r="D33" s="270">
        <f t="shared" si="1"/>
        <v>160</v>
      </c>
      <c r="E33" s="270"/>
      <c r="F33" s="271">
        <v>160</v>
      </c>
      <c r="G33" s="272"/>
    </row>
    <row r="34" s="42" customFormat="1" ht="16.35" customHeight="1" spans="1:7">
      <c r="A34" s="273" t="s">
        <v>147</v>
      </c>
      <c r="B34" s="269" t="s">
        <v>148</v>
      </c>
      <c r="C34" s="270">
        <f t="shared" si="0"/>
        <v>114.3</v>
      </c>
      <c r="D34" s="270">
        <f t="shared" si="1"/>
        <v>114.3</v>
      </c>
      <c r="E34" s="270"/>
      <c r="F34" s="271">
        <v>114.3</v>
      </c>
      <c r="G34" s="272"/>
    </row>
    <row r="35" s="42" customFormat="1" ht="16.35" customHeight="1" spans="1:7">
      <c r="A35" s="273" t="s">
        <v>149</v>
      </c>
      <c r="B35" s="269" t="s">
        <v>150</v>
      </c>
      <c r="C35" s="270">
        <f t="shared" si="0"/>
        <v>360</v>
      </c>
      <c r="D35" s="270">
        <f t="shared" si="1"/>
        <v>360</v>
      </c>
      <c r="E35" s="270"/>
      <c r="F35" s="271">
        <v>360</v>
      </c>
      <c r="G35" s="272"/>
    </row>
    <row r="36" s="42" customFormat="1" ht="16.35" customHeight="1" spans="1:7">
      <c r="A36" s="273" t="s">
        <v>151</v>
      </c>
      <c r="B36" s="269" t="s">
        <v>152</v>
      </c>
      <c r="C36" s="270">
        <f t="shared" si="0"/>
        <v>360</v>
      </c>
      <c r="D36" s="270">
        <f t="shared" si="1"/>
        <v>360</v>
      </c>
      <c r="E36" s="270"/>
      <c r="F36" s="271">
        <v>360</v>
      </c>
      <c r="G36" s="272"/>
    </row>
    <row r="37" s="42" customFormat="1" ht="16.35" customHeight="1" spans="1:7">
      <c r="A37" s="273" t="s">
        <v>153</v>
      </c>
      <c r="B37" s="269" t="s">
        <v>154</v>
      </c>
      <c r="C37" s="270">
        <f t="shared" si="0"/>
        <v>142.9186</v>
      </c>
      <c r="D37" s="270">
        <f t="shared" si="1"/>
        <v>142.9186</v>
      </c>
      <c r="E37" s="270">
        <v>112.9186</v>
      </c>
      <c r="F37" s="271">
        <v>30</v>
      </c>
      <c r="G37" s="272"/>
    </row>
    <row r="38" s="42" customFormat="1" ht="16.35" customHeight="1" spans="1:7">
      <c r="A38" s="273" t="s">
        <v>155</v>
      </c>
      <c r="B38" s="269" t="s">
        <v>104</v>
      </c>
      <c r="C38" s="270">
        <f t="shared" si="0"/>
        <v>112.9186</v>
      </c>
      <c r="D38" s="270">
        <f t="shared" si="1"/>
        <v>112.9186</v>
      </c>
      <c r="E38" s="270">
        <v>112.9186</v>
      </c>
      <c r="F38" s="271"/>
      <c r="G38" s="272"/>
    </row>
    <row r="39" s="42" customFormat="1" ht="16.35" customHeight="1" spans="1:7">
      <c r="A39" s="273" t="s">
        <v>156</v>
      </c>
      <c r="B39" s="269" t="s">
        <v>157</v>
      </c>
      <c r="C39" s="270">
        <f t="shared" ref="C39:C102" si="2">D39+G39</f>
        <v>20</v>
      </c>
      <c r="D39" s="270">
        <f t="shared" si="1"/>
        <v>20</v>
      </c>
      <c r="E39" s="270"/>
      <c r="F39" s="271">
        <v>20</v>
      </c>
      <c r="G39" s="272"/>
    </row>
    <row r="40" s="42" customFormat="1" ht="16.35" customHeight="1" spans="1:7">
      <c r="A40" s="273" t="s">
        <v>158</v>
      </c>
      <c r="B40" s="269" t="s">
        <v>144</v>
      </c>
      <c r="C40" s="270">
        <f t="shared" si="2"/>
        <v>10</v>
      </c>
      <c r="D40" s="270">
        <f t="shared" si="1"/>
        <v>10</v>
      </c>
      <c r="E40" s="270"/>
      <c r="F40" s="271">
        <v>10</v>
      </c>
      <c r="G40" s="272"/>
    </row>
    <row r="41" s="42" customFormat="1" ht="16.35" customHeight="1" spans="1:7">
      <c r="A41" s="273" t="s">
        <v>159</v>
      </c>
      <c r="B41" s="269" t="s">
        <v>160</v>
      </c>
      <c r="C41" s="270">
        <f t="shared" si="2"/>
        <v>1028.45524</v>
      </c>
      <c r="D41" s="270">
        <f t="shared" si="1"/>
        <v>1028.45524</v>
      </c>
      <c r="E41" s="270">
        <v>799.25524</v>
      </c>
      <c r="F41" s="271">
        <v>229.2</v>
      </c>
      <c r="G41" s="272"/>
    </row>
    <row r="42" s="42" customFormat="1" ht="16.35" customHeight="1" spans="1:7">
      <c r="A42" s="273" t="s">
        <v>161</v>
      </c>
      <c r="B42" s="269" t="s">
        <v>104</v>
      </c>
      <c r="C42" s="270">
        <f t="shared" si="2"/>
        <v>799.25524</v>
      </c>
      <c r="D42" s="270">
        <f t="shared" si="1"/>
        <v>799.25524</v>
      </c>
      <c r="E42" s="270">
        <v>799.25524</v>
      </c>
      <c r="F42" s="271"/>
      <c r="G42" s="272"/>
    </row>
    <row r="43" s="42" customFormat="1" ht="16.35" customHeight="1" spans="1:7">
      <c r="A43" s="273" t="s">
        <v>162</v>
      </c>
      <c r="B43" s="269" t="s">
        <v>163</v>
      </c>
      <c r="C43" s="270">
        <f t="shared" si="2"/>
        <v>100</v>
      </c>
      <c r="D43" s="270">
        <f t="shared" si="1"/>
        <v>100</v>
      </c>
      <c r="E43" s="270"/>
      <c r="F43" s="271">
        <v>100</v>
      </c>
      <c r="G43" s="272"/>
    </row>
    <row r="44" s="42" customFormat="1" ht="16.35" customHeight="1" spans="1:7">
      <c r="A44" s="273" t="s">
        <v>164</v>
      </c>
      <c r="B44" s="269" t="s">
        <v>165</v>
      </c>
      <c r="C44" s="270">
        <f t="shared" si="2"/>
        <v>31.2</v>
      </c>
      <c r="D44" s="270">
        <f t="shared" si="1"/>
        <v>31.2</v>
      </c>
      <c r="E44" s="270"/>
      <c r="F44" s="271">
        <v>31.2</v>
      </c>
      <c r="G44" s="272"/>
    </row>
    <row r="45" s="42" customFormat="1" ht="16.35" customHeight="1" spans="1:7">
      <c r="A45" s="273" t="s">
        <v>166</v>
      </c>
      <c r="B45" s="269" t="s">
        <v>167</v>
      </c>
      <c r="C45" s="270">
        <f t="shared" si="2"/>
        <v>20</v>
      </c>
      <c r="D45" s="270">
        <f t="shared" si="1"/>
        <v>20</v>
      </c>
      <c r="E45" s="270"/>
      <c r="F45" s="271">
        <v>20</v>
      </c>
      <c r="G45" s="272"/>
    </row>
    <row r="46" s="42" customFormat="1" ht="16.35" customHeight="1" spans="1:7">
      <c r="A46" s="273" t="s">
        <v>168</v>
      </c>
      <c r="B46" s="269" t="s">
        <v>169</v>
      </c>
      <c r="C46" s="270">
        <f t="shared" si="2"/>
        <v>78</v>
      </c>
      <c r="D46" s="270">
        <f t="shared" si="1"/>
        <v>78</v>
      </c>
      <c r="E46" s="270"/>
      <c r="F46" s="271">
        <v>78</v>
      </c>
      <c r="G46" s="272"/>
    </row>
    <row r="47" s="42" customFormat="1" ht="16.35" customHeight="1" spans="1:7">
      <c r="A47" s="273" t="s">
        <v>170</v>
      </c>
      <c r="B47" s="269" t="s">
        <v>171</v>
      </c>
      <c r="C47" s="270">
        <f t="shared" si="2"/>
        <v>244.971</v>
      </c>
      <c r="D47" s="270">
        <f t="shared" si="1"/>
        <v>244.971</v>
      </c>
      <c r="E47" s="270">
        <v>154.971</v>
      </c>
      <c r="F47" s="271">
        <v>90</v>
      </c>
      <c r="G47" s="272"/>
    </row>
    <row r="48" s="42" customFormat="1" ht="16.35" customHeight="1" spans="1:7">
      <c r="A48" s="273" t="s">
        <v>172</v>
      </c>
      <c r="B48" s="269" t="s">
        <v>104</v>
      </c>
      <c r="C48" s="270">
        <f t="shared" si="2"/>
        <v>154.971</v>
      </c>
      <c r="D48" s="270">
        <f t="shared" si="1"/>
        <v>154.971</v>
      </c>
      <c r="E48" s="270">
        <v>154.971</v>
      </c>
      <c r="F48" s="271"/>
      <c r="G48" s="272"/>
    </row>
    <row r="49" s="42" customFormat="1" ht="16.35" customHeight="1" spans="1:7">
      <c r="A49" s="273" t="s">
        <v>173</v>
      </c>
      <c r="B49" s="269" t="s">
        <v>174</v>
      </c>
      <c r="C49" s="270">
        <f t="shared" si="2"/>
        <v>40</v>
      </c>
      <c r="D49" s="270">
        <f t="shared" si="1"/>
        <v>40</v>
      </c>
      <c r="E49" s="270"/>
      <c r="F49" s="271">
        <v>40</v>
      </c>
      <c r="G49" s="272"/>
    </row>
    <row r="50" s="42" customFormat="1" ht="16.35" customHeight="1" spans="1:7">
      <c r="A50" s="273" t="s">
        <v>175</v>
      </c>
      <c r="B50" s="269" t="s">
        <v>176</v>
      </c>
      <c r="C50" s="270">
        <f t="shared" si="2"/>
        <v>50</v>
      </c>
      <c r="D50" s="270">
        <f t="shared" si="1"/>
        <v>50</v>
      </c>
      <c r="E50" s="270"/>
      <c r="F50" s="271">
        <v>50</v>
      </c>
      <c r="G50" s="272"/>
    </row>
    <row r="51" s="42" customFormat="1" ht="16.35" customHeight="1" spans="1:7">
      <c r="A51" s="273" t="s">
        <v>177</v>
      </c>
      <c r="B51" s="269" t="s">
        <v>178</v>
      </c>
      <c r="C51" s="270">
        <f t="shared" si="2"/>
        <v>34.4836</v>
      </c>
      <c r="D51" s="270">
        <f t="shared" si="1"/>
        <v>34.4836</v>
      </c>
      <c r="E51" s="270">
        <v>18.4836</v>
      </c>
      <c r="F51" s="271">
        <v>16</v>
      </c>
      <c r="G51" s="272"/>
    </row>
    <row r="52" s="42" customFormat="1" ht="16.35" customHeight="1" spans="1:7">
      <c r="A52" s="273" t="s">
        <v>179</v>
      </c>
      <c r="B52" s="269" t="s">
        <v>104</v>
      </c>
      <c r="C52" s="270">
        <f t="shared" si="2"/>
        <v>18.4836</v>
      </c>
      <c r="D52" s="270">
        <f t="shared" si="1"/>
        <v>18.4836</v>
      </c>
      <c r="E52" s="270">
        <v>18.4836</v>
      </c>
      <c r="F52" s="271"/>
      <c r="G52" s="272"/>
    </row>
    <row r="53" s="42" customFormat="1" ht="16.35" customHeight="1" spans="1:7">
      <c r="A53" s="273" t="s">
        <v>180</v>
      </c>
      <c r="B53" s="269" t="s">
        <v>113</v>
      </c>
      <c r="C53" s="270">
        <f t="shared" si="2"/>
        <v>16</v>
      </c>
      <c r="D53" s="270">
        <f t="shared" si="1"/>
        <v>16</v>
      </c>
      <c r="E53" s="270"/>
      <c r="F53" s="271">
        <v>16</v>
      </c>
      <c r="G53" s="272"/>
    </row>
    <row r="54" s="42" customFormat="1" ht="16.35" customHeight="1" spans="1:7">
      <c r="A54" s="273" t="s">
        <v>181</v>
      </c>
      <c r="B54" s="269" t="s">
        <v>182</v>
      </c>
      <c r="C54" s="270">
        <f t="shared" si="2"/>
        <v>223.94532</v>
      </c>
      <c r="D54" s="270">
        <f t="shared" si="1"/>
        <v>223.94532</v>
      </c>
      <c r="E54" s="270">
        <v>186.56532</v>
      </c>
      <c r="F54" s="271">
        <v>37.38</v>
      </c>
      <c r="G54" s="272"/>
    </row>
    <row r="55" s="42" customFormat="1" ht="16.35" customHeight="1" spans="1:7">
      <c r="A55" s="273" t="s">
        <v>183</v>
      </c>
      <c r="B55" s="269" t="s">
        <v>104</v>
      </c>
      <c r="C55" s="270">
        <f t="shared" si="2"/>
        <v>186.56532</v>
      </c>
      <c r="D55" s="270">
        <f t="shared" si="1"/>
        <v>186.56532</v>
      </c>
      <c r="E55" s="270">
        <v>186.56532</v>
      </c>
      <c r="F55" s="271"/>
      <c r="G55" s="272"/>
    </row>
    <row r="56" s="42" customFormat="1" ht="16.35" customHeight="1" spans="1:7">
      <c r="A56" s="273" t="s">
        <v>184</v>
      </c>
      <c r="B56" s="269" t="s">
        <v>185</v>
      </c>
      <c r="C56" s="270">
        <f t="shared" si="2"/>
        <v>16.88</v>
      </c>
      <c r="D56" s="270">
        <f t="shared" si="1"/>
        <v>16.88</v>
      </c>
      <c r="E56" s="270"/>
      <c r="F56" s="271">
        <v>16.88</v>
      </c>
      <c r="G56" s="272"/>
    </row>
    <row r="57" s="42" customFormat="1" ht="16.35" customHeight="1" spans="1:7">
      <c r="A57" s="273" t="s">
        <v>186</v>
      </c>
      <c r="B57" s="269" t="s">
        <v>187</v>
      </c>
      <c r="C57" s="270">
        <f t="shared" si="2"/>
        <v>20.5</v>
      </c>
      <c r="D57" s="270">
        <f t="shared" si="1"/>
        <v>20.5</v>
      </c>
      <c r="E57" s="270"/>
      <c r="F57" s="271">
        <v>20.5</v>
      </c>
      <c r="G57" s="272"/>
    </row>
    <row r="58" s="42" customFormat="1" ht="16.35" customHeight="1" spans="1:7">
      <c r="A58" s="273" t="s">
        <v>188</v>
      </c>
      <c r="B58" s="269" t="s">
        <v>189</v>
      </c>
      <c r="C58" s="270">
        <f t="shared" si="2"/>
        <v>1031.5155</v>
      </c>
      <c r="D58" s="270">
        <f t="shared" si="1"/>
        <v>1031.5155</v>
      </c>
      <c r="E58" s="270">
        <v>558.5155</v>
      </c>
      <c r="F58" s="271">
        <v>473</v>
      </c>
      <c r="G58" s="272"/>
    </row>
    <row r="59" s="42" customFormat="1" ht="16.35" customHeight="1" spans="1:7">
      <c r="A59" s="273" t="s">
        <v>190</v>
      </c>
      <c r="B59" s="269" t="s">
        <v>104</v>
      </c>
      <c r="C59" s="270">
        <f t="shared" si="2"/>
        <v>578.5155</v>
      </c>
      <c r="D59" s="270">
        <f t="shared" si="1"/>
        <v>578.5155</v>
      </c>
      <c r="E59" s="270">
        <v>558.5155</v>
      </c>
      <c r="F59" s="271">
        <v>20</v>
      </c>
      <c r="G59" s="272"/>
    </row>
    <row r="60" s="42" customFormat="1" ht="16.35" customHeight="1" spans="1:7">
      <c r="A60" s="273" t="s">
        <v>191</v>
      </c>
      <c r="B60" s="269" t="s">
        <v>113</v>
      </c>
      <c r="C60" s="270">
        <f t="shared" si="2"/>
        <v>88</v>
      </c>
      <c r="D60" s="270">
        <f t="shared" si="1"/>
        <v>88</v>
      </c>
      <c r="E60" s="270"/>
      <c r="F60" s="271">
        <v>88</v>
      </c>
      <c r="G60" s="272"/>
    </row>
    <row r="61" s="42" customFormat="1" ht="16.35" customHeight="1" spans="1:7">
      <c r="A61" s="273" t="s">
        <v>192</v>
      </c>
      <c r="B61" s="269" t="s">
        <v>193</v>
      </c>
      <c r="C61" s="270">
        <f t="shared" si="2"/>
        <v>180</v>
      </c>
      <c r="D61" s="270">
        <f t="shared" si="1"/>
        <v>180</v>
      </c>
      <c r="E61" s="270"/>
      <c r="F61" s="271">
        <v>180</v>
      </c>
      <c r="G61" s="272"/>
    </row>
    <row r="62" s="42" customFormat="1" ht="16.35" customHeight="1" spans="1:7">
      <c r="A62" s="273" t="s">
        <v>194</v>
      </c>
      <c r="B62" s="269" t="s">
        <v>195</v>
      </c>
      <c r="C62" s="270">
        <f t="shared" si="2"/>
        <v>185</v>
      </c>
      <c r="D62" s="270">
        <f t="shared" si="1"/>
        <v>185</v>
      </c>
      <c r="E62" s="270"/>
      <c r="F62" s="271">
        <v>185</v>
      </c>
      <c r="G62" s="272"/>
    </row>
    <row r="63" s="42" customFormat="1" ht="16.35" customHeight="1" spans="1:7">
      <c r="A63" s="273" t="s">
        <v>196</v>
      </c>
      <c r="B63" s="269" t="s">
        <v>197</v>
      </c>
      <c r="C63" s="270">
        <f t="shared" si="2"/>
        <v>675.9286</v>
      </c>
      <c r="D63" s="270">
        <f t="shared" si="1"/>
        <v>675.9286</v>
      </c>
      <c r="E63" s="270">
        <v>356.3286</v>
      </c>
      <c r="F63" s="271">
        <v>319.6</v>
      </c>
      <c r="G63" s="272"/>
    </row>
    <row r="64" s="42" customFormat="1" ht="16.35" customHeight="1" spans="1:7">
      <c r="A64" s="273" t="s">
        <v>198</v>
      </c>
      <c r="B64" s="269" t="s">
        <v>104</v>
      </c>
      <c r="C64" s="270">
        <f t="shared" si="2"/>
        <v>356.3286</v>
      </c>
      <c r="D64" s="270">
        <f t="shared" si="1"/>
        <v>356.3286</v>
      </c>
      <c r="E64" s="270">
        <v>356.3286</v>
      </c>
      <c r="F64" s="271"/>
      <c r="G64" s="272"/>
    </row>
    <row r="65" s="42" customFormat="1" ht="16.35" customHeight="1" spans="1:7">
      <c r="A65" s="273" t="s">
        <v>199</v>
      </c>
      <c r="B65" s="269" t="s">
        <v>200</v>
      </c>
      <c r="C65" s="270">
        <f t="shared" si="2"/>
        <v>319.6</v>
      </c>
      <c r="D65" s="270">
        <f t="shared" si="1"/>
        <v>319.6</v>
      </c>
      <c r="E65" s="270"/>
      <c r="F65" s="271">
        <v>319.6</v>
      </c>
      <c r="G65" s="272"/>
    </row>
    <row r="66" s="42" customFormat="1" ht="16.35" customHeight="1" spans="1:7">
      <c r="A66" s="273" t="s">
        <v>201</v>
      </c>
      <c r="B66" s="269" t="s">
        <v>202</v>
      </c>
      <c r="C66" s="270">
        <f t="shared" si="2"/>
        <v>536.7088</v>
      </c>
      <c r="D66" s="270">
        <f t="shared" si="1"/>
        <v>536.7088</v>
      </c>
      <c r="E66" s="270">
        <v>240.7088</v>
      </c>
      <c r="F66" s="271">
        <v>296</v>
      </c>
      <c r="G66" s="272"/>
    </row>
    <row r="67" s="42" customFormat="1" ht="16.35" customHeight="1" spans="1:7">
      <c r="A67" s="273" t="s">
        <v>203</v>
      </c>
      <c r="B67" s="269" t="s">
        <v>104</v>
      </c>
      <c r="C67" s="270">
        <f t="shared" si="2"/>
        <v>240.7088</v>
      </c>
      <c r="D67" s="270">
        <f t="shared" si="1"/>
        <v>240.7088</v>
      </c>
      <c r="E67" s="270">
        <v>240.7088</v>
      </c>
      <c r="F67" s="271"/>
      <c r="G67" s="272"/>
    </row>
    <row r="68" s="42" customFormat="1" ht="16.35" customHeight="1" spans="1:7">
      <c r="A68" s="273" t="s">
        <v>204</v>
      </c>
      <c r="B68" s="269" t="s">
        <v>113</v>
      </c>
      <c r="C68" s="270">
        <f t="shared" si="2"/>
        <v>256</v>
      </c>
      <c r="D68" s="270">
        <f t="shared" si="1"/>
        <v>256</v>
      </c>
      <c r="E68" s="270"/>
      <c r="F68" s="271">
        <v>256</v>
      </c>
      <c r="G68" s="272"/>
    </row>
    <row r="69" s="42" customFormat="1" ht="16.35" customHeight="1" spans="1:7">
      <c r="A69" s="273" t="s">
        <v>205</v>
      </c>
      <c r="B69" s="269" t="s">
        <v>206</v>
      </c>
      <c r="C69" s="270">
        <f t="shared" si="2"/>
        <v>40</v>
      </c>
      <c r="D69" s="270">
        <f t="shared" si="1"/>
        <v>40</v>
      </c>
      <c r="E69" s="270"/>
      <c r="F69" s="271">
        <v>40</v>
      </c>
      <c r="G69" s="272"/>
    </row>
    <row r="70" s="42" customFormat="1" ht="16.35" customHeight="1" spans="1:7">
      <c r="A70" s="273" t="s">
        <v>207</v>
      </c>
      <c r="B70" s="269" t="s">
        <v>208</v>
      </c>
      <c r="C70" s="270">
        <f t="shared" si="2"/>
        <v>184.1148</v>
      </c>
      <c r="D70" s="270">
        <f t="shared" si="1"/>
        <v>184.1148</v>
      </c>
      <c r="E70" s="270">
        <v>169.1148</v>
      </c>
      <c r="F70" s="271">
        <v>15</v>
      </c>
      <c r="G70" s="272"/>
    </row>
    <row r="71" s="42" customFormat="1" ht="16.35" customHeight="1" spans="1:7">
      <c r="A71" s="273" t="s">
        <v>209</v>
      </c>
      <c r="B71" s="269" t="s">
        <v>104</v>
      </c>
      <c r="C71" s="270">
        <f t="shared" si="2"/>
        <v>169.1148</v>
      </c>
      <c r="D71" s="270">
        <f t="shared" si="1"/>
        <v>169.1148</v>
      </c>
      <c r="E71" s="270">
        <v>169.1148</v>
      </c>
      <c r="F71" s="271"/>
      <c r="G71" s="272"/>
    </row>
    <row r="72" s="42" customFormat="1" ht="16.35" customHeight="1" spans="1:7">
      <c r="A72" s="273" t="s">
        <v>210</v>
      </c>
      <c r="B72" s="269" t="s">
        <v>211</v>
      </c>
      <c r="C72" s="270">
        <f t="shared" si="2"/>
        <v>15</v>
      </c>
      <c r="D72" s="270">
        <f t="shared" si="1"/>
        <v>15</v>
      </c>
      <c r="E72" s="270"/>
      <c r="F72" s="271">
        <v>15</v>
      </c>
      <c r="G72" s="272"/>
    </row>
    <row r="73" s="42" customFormat="1" ht="16.35" customHeight="1" spans="1:7">
      <c r="A73" s="273" t="s">
        <v>212</v>
      </c>
      <c r="B73" s="269" t="s">
        <v>213</v>
      </c>
      <c r="C73" s="270">
        <f t="shared" si="2"/>
        <v>4.08</v>
      </c>
      <c r="D73" s="270">
        <f t="shared" ref="D73:D136" si="3">E73+F73</f>
        <v>4.08</v>
      </c>
      <c r="E73" s="270"/>
      <c r="F73" s="271">
        <v>4.08</v>
      </c>
      <c r="G73" s="272"/>
    </row>
    <row r="74" s="42" customFormat="1" ht="16.35" customHeight="1" spans="1:7">
      <c r="A74" s="273" t="s">
        <v>214</v>
      </c>
      <c r="B74" s="269" t="s">
        <v>215</v>
      </c>
      <c r="C74" s="270">
        <f t="shared" si="2"/>
        <v>4.08</v>
      </c>
      <c r="D74" s="270">
        <f t="shared" si="3"/>
        <v>4.08</v>
      </c>
      <c r="E74" s="270"/>
      <c r="F74" s="271">
        <v>4.08</v>
      </c>
      <c r="G74" s="272"/>
    </row>
    <row r="75" s="42" customFormat="1" ht="16.35" customHeight="1" spans="1:7">
      <c r="A75" s="273" t="s">
        <v>216</v>
      </c>
      <c r="B75" s="269" t="s">
        <v>217</v>
      </c>
      <c r="C75" s="270">
        <f t="shared" si="2"/>
        <v>299.7006</v>
      </c>
      <c r="D75" s="270">
        <f t="shared" si="3"/>
        <v>299.7006</v>
      </c>
      <c r="E75" s="270">
        <v>244.4606</v>
      </c>
      <c r="F75" s="271">
        <v>55.24</v>
      </c>
      <c r="G75" s="272"/>
    </row>
    <row r="76" s="42" customFormat="1" ht="16.35" customHeight="1" spans="1:7">
      <c r="A76" s="273" t="s">
        <v>218</v>
      </c>
      <c r="B76" s="269" t="s">
        <v>104</v>
      </c>
      <c r="C76" s="270">
        <f t="shared" si="2"/>
        <v>244.4606</v>
      </c>
      <c r="D76" s="270">
        <f t="shared" si="3"/>
        <v>244.4606</v>
      </c>
      <c r="E76" s="270">
        <v>244.4606</v>
      </c>
      <c r="F76" s="271"/>
      <c r="G76" s="272"/>
    </row>
    <row r="77" s="42" customFormat="1" ht="16.35" customHeight="1" spans="1:7">
      <c r="A77" s="273" t="s">
        <v>219</v>
      </c>
      <c r="B77" s="269" t="s">
        <v>220</v>
      </c>
      <c r="C77" s="270">
        <f t="shared" si="2"/>
        <v>55.24</v>
      </c>
      <c r="D77" s="270">
        <f t="shared" si="3"/>
        <v>55.24</v>
      </c>
      <c r="E77" s="270"/>
      <c r="F77" s="271">
        <v>55.24</v>
      </c>
      <c r="G77" s="272"/>
    </row>
    <row r="78" s="42" customFormat="1" ht="16.35" customHeight="1" spans="1:7">
      <c r="A78" s="273" t="s">
        <v>221</v>
      </c>
      <c r="B78" s="269" t="s">
        <v>62</v>
      </c>
      <c r="C78" s="270">
        <f t="shared" si="2"/>
        <v>2852.48794</v>
      </c>
      <c r="D78" s="270">
        <f t="shared" si="3"/>
        <v>2745.48794</v>
      </c>
      <c r="E78" s="270">
        <v>1744.48794</v>
      </c>
      <c r="F78" s="271">
        <v>1001</v>
      </c>
      <c r="G78" s="272">
        <v>107</v>
      </c>
    </row>
    <row r="79" s="42" customFormat="1" ht="16.35" customHeight="1" spans="1:7">
      <c r="A79" s="273" t="s">
        <v>222</v>
      </c>
      <c r="B79" s="269" t="s">
        <v>223</v>
      </c>
      <c r="C79" s="270">
        <f t="shared" si="2"/>
        <v>2208.42474</v>
      </c>
      <c r="D79" s="270">
        <f t="shared" si="3"/>
        <v>2208.42474</v>
      </c>
      <c r="E79" s="270">
        <v>1444.42474</v>
      </c>
      <c r="F79" s="271">
        <v>764</v>
      </c>
      <c r="G79" s="272"/>
    </row>
    <row r="80" s="42" customFormat="1" ht="16.35" customHeight="1" spans="1:7">
      <c r="A80" s="273" t="s">
        <v>224</v>
      </c>
      <c r="B80" s="269" t="s">
        <v>104</v>
      </c>
      <c r="C80" s="270">
        <f t="shared" si="2"/>
        <v>1444.42474</v>
      </c>
      <c r="D80" s="270">
        <f t="shared" si="3"/>
        <v>1444.42474</v>
      </c>
      <c r="E80" s="270">
        <v>1444.42474</v>
      </c>
      <c r="F80" s="271"/>
      <c r="G80" s="272"/>
    </row>
    <row r="81" s="42" customFormat="1" ht="16.35" customHeight="1" spans="1:7">
      <c r="A81" s="273" t="s">
        <v>225</v>
      </c>
      <c r="B81" s="269" t="s">
        <v>113</v>
      </c>
      <c r="C81" s="270">
        <f t="shared" si="2"/>
        <v>3</v>
      </c>
      <c r="D81" s="270">
        <f t="shared" si="3"/>
        <v>3</v>
      </c>
      <c r="E81" s="270"/>
      <c r="F81" s="271">
        <v>3</v>
      </c>
      <c r="G81" s="272"/>
    </row>
    <row r="82" s="42" customFormat="1" ht="16.35" customHeight="1" spans="1:7">
      <c r="A82" s="273" t="s">
        <v>226</v>
      </c>
      <c r="B82" s="269" t="s">
        <v>227</v>
      </c>
      <c r="C82" s="270">
        <f t="shared" si="2"/>
        <v>267</v>
      </c>
      <c r="D82" s="270">
        <f t="shared" si="3"/>
        <v>160</v>
      </c>
      <c r="E82" s="270"/>
      <c r="F82" s="271">
        <v>160</v>
      </c>
      <c r="G82" s="272">
        <v>107</v>
      </c>
    </row>
    <row r="83" s="42" customFormat="1" ht="16.35" customHeight="1" spans="1:7">
      <c r="A83" s="273" t="s">
        <v>228</v>
      </c>
      <c r="B83" s="269" t="s">
        <v>229</v>
      </c>
      <c r="C83" s="270">
        <f t="shared" si="2"/>
        <v>600.6</v>
      </c>
      <c r="D83" s="270">
        <f t="shared" si="3"/>
        <v>600.6</v>
      </c>
      <c r="E83" s="270"/>
      <c r="F83" s="271">
        <v>600.6</v>
      </c>
      <c r="G83" s="272"/>
    </row>
    <row r="84" s="42" customFormat="1" ht="16.35" customHeight="1" spans="1:7">
      <c r="A84" s="273" t="s">
        <v>230</v>
      </c>
      <c r="B84" s="269" t="s">
        <v>231</v>
      </c>
      <c r="C84" s="270">
        <f t="shared" si="2"/>
        <v>32.4</v>
      </c>
      <c r="D84" s="270">
        <f t="shared" si="3"/>
        <v>32.4</v>
      </c>
      <c r="E84" s="270"/>
      <c r="F84" s="271">
        <v>32.4</v>
      </c>
      <c r="G84" s="272"/>
    </row>
    <row r="85" s="42" customFormat="1" ht="16.35" customHeight="1" spans="1:7">
      <c r="A85" s="273" t="s">
        <v>232</v>
      </c>
      <c r="B85" s="269" t="s">
        <v>113</v>
      </c>
      <c r="C85" s="270">
        <f t="shared" si="2"/>
        <v>32.4</v>
      </c>
      <c r="D85" s="270">
        <f t="shared" si="3"/>
        <v>32.4</v>
      </c>
      <c r="E85" s="270"/>
      <c r="F85" s="271">
        <v>32.4</v>
      </c>
      <c r="G85" s="272"/>
    </row>
    <row r="86" s="42" customFormat="1" ht="16.35" customHeight="1" spans="1:7">
      <c r="A86" s="273" t="s">
        <v>233</v>
      </c>
      <c r="B86" s="269" t="s">
        <v>234</v>
      </c>
      <c r="C86" s="270">
        <f t="shared" si="2"/>
        <v>100</v>
      </c>
      <c r="D86" s="270">
        <f t="shared" si="3"/>
        <v>100</v>
      </c>
      <c r="E86" s="270"/>
      <c r="F86" s="271">
        <v>100</v>
      </c>
      <c r="G86" s="272"/>
    </row>
    <row r="87" s="42" customFormat="1" ht="16.35" customHeight="1" spans="1:7">
      <c r="A87" s="273" t="s">
        <v>235</v>
      </c>
      <c r="B87" s="269" t="s">
        <v>236</v>
      </c>
      <c r="C87" s="270">
        <f t="shared" si="2"/>
        <v>100</v>
      </c>
      <c r="D87" s="270">
        <f t="shared" si="3"/>
        <v>100</v>
      </c>
      <c r="E87" s="270"/>
      <c r="F87" s="271">
        <v>100</v>
      </c>
      <c r="G87" s="272"/>
    </row>
    <row r="88" s="42" customFormat="1" ht="16.35" customHeight="1" spans="1:7">
      <c r="A88" s="273" t="s">
        <v>237</v>
      </c>
      <c r="B88" s="269" t="s">
        <v>238</v>
      </c>
      <c r="C88" s="270">
        <f t="shared" si="2"/>
        <v>405.0632</v>
      </c>
      <c r="D88" s="270">
        <f t="shared" si="3"/>
        <v>405.0632</v>
      </c>
      <c r="E88" s="270">
        <v>300.0632</v>
      </c>
      <c r="F88" s="271">
        <v>105</v>
      </c>
      <c r="G88" s="272"/>
    </row>
    <row r="89" s="42" customFormat="1" ht="16.35" customHeight="1" spans="1:7">
      <c r="A89" s="273" t="s">
        <v>239</v>
      </c>
      <c r="B89" s="269" t="s">
        <v>104</v>
      </c>
      <c r="C89" s="270">
        <f t="shared" si="2"/>
        <v>300.0632</v>
      </c>
      <c r="D89" s="270">
        <f t="shared" si="3"/>
        <v>300.0632</v>
      </c>
      <c r="E89" s="270">
        <v>300.0632</v>
      </c>
      <c r="F89" s="271"/>
      <c r="G89" s="272"/>
    </row>
    <row r="90" s="42" customFormat="1" ht="16.35" customHeight="1" spans="1:7">
      <c r="A90" s="273" t="s">
        <v>240</v>
      </c>
      <c r="B90" s="269" t="s">
        <v>113</v>
      </c>
      <c r="C90" s="270">
        <f t="shared" si="2"/>
        <v>68.5</v>
      </c>
      <c r="D90" s="270">
        <f t="shared" si="3"/>
        <v>68.5</v>
      </c>
      <c r="E90" s="270"/>
      <c r="F90" s="271">
        <v>68.5</v>
      </c>
      <c r="G90" s="272"/>
    </row>
    <row r="91" s="42" customFormat="1" ht="16.35" customHeight="1" spans="1:7">
      <c r="A91" s="273" t="s">
        <v>241</v>
      </c>
      <c r="B91" s="269" t="s">
        <v>242</v>
      </c>
      <c r="C91" s="270">
        <f t="shared" si="2"/>
        <v>5</v>
      </c>
      <c r="D91" s="270">
        <f t="shared" si="3"/>
        <v>5</v>
      </c>
      <c r="E91" s="270"/>
      <c r="F91" s="271">
        <v>5</v>
      </c>
      <c r="G91" s="272"/>
    </row>
    <row r="92" s="42" customFormat="1" ht="16.35" customHeight="1" spans="1:7">
      <c r="A92" s="273" t="s">
        <v>243</v>
      </c>
      <c r="B92" s="269" t="s">
        <v>244</v>
      </c>
      <c r="C92" s="270">
        <f t="shared" si="2"/>
        <v>5</v>
      </c>
      <c r="D92" s="270">
        <f t="shared" si="3"/>
        <v>5</v>
      </c>
      <c r="E92" s="270"/>
      <c r="F92" s="271">
        <v>5</v>
      </c>
      <c r="G92" s="272"/>
    </row>
    <row r="93" s="42" customFormat="1" ht="16.35" customHeight="1" spans="1:7">
      <c r="A93" s="273" t="s">
        <v>245</v>
      </c>
      <c r="B93" s="269" t="s">
        <v>246</v>
      </c>
      <c r="C93" s="270">
        <f t="shared" si="2"/>
        <v>2.5</v>
      </c>
      <c r="D93" s="270">
        <f t="shared" si="3"/>
        <v>2.5</v>
      </c>
      <c r="E93" s="270"/>
      <c r="F93" s="271">
        <v>2.5</v>
      </c>
      <c r="G93" s="272"/>
    </row>
    <row r="94" s="42" customFormat="1" ht="16.35" customHeight="1" spans="1:7">
      <c r="A94" s="273" t="s">
        <v>247</v>
      </c>
      <c r="B94" s="269" t="s">
        <v>248</v>
      </c>
      <c r="C94" s="270">
        <f t="shared" si="2"/>
        <v>13</v>
      </c>
      <c r="D94" s="270">
        <f t="shared" si="3"/>
        <v>13</v>
      </c>
      <c r="E94" s="270"/>
      <c r="F94" s="271">
        <v>13</v>
      </c>
      <c r="G94" s="272"/>
    </row>
    <row r="95" s="42" customFormat="1" ht="16.35" customHeight="1" spans="1:7">
      <c r="A95" s="273" t="s">
        <v>249</v>
      </c>
      <c r="B95" s="269" t="s">
        <v>250</v>
      </c>
      <c r="C95" s="270">
        <f t="shared" si="2"/>
        <v>3</v>
      </c>
      <c r="D95" s="270">
        <f t="shared" si="3"/>
        <v>3</v>
      </c>
      <c r="E95" s="270"/>
      <c r="F95" s="271">
        <v>3</v>
      </c>
      <c r="G95" s="272"/>
    </row>
    <row r="96" s="42" customFormat="1" ht="16.35" customHeight="1" spans="1:7">
      <c r="A96" s="273" t="s">
        <v>251</v>
      </c>
      <c r="B96" s="269" t="s">
        <v>252</v>
      </c>
      <c r="C96" s="270">
        <f t="shared" si="2"/>
        <v>8</v>
      </c>
      <c r="D96" s="270">
        <f t="shared" si="3"/>
        <v>8</v>
      </c>
      <c r="E96" s="270"/>
      <c r="F96" s="271">
        <v>8</v>
      </c>
      <c r="G96" s="272"/>
    </row>
    <row r="97" s="42" customFormat="1" ht="16.35" customHeight="1" spans="1:7">
      <c r="A97" s="273" t="s">
        <v>253</v>
      </c>
      <c r="B97" s="269" t="s">
        <v>63</v>
      </c>
      <c r="C97" s="270">
        <f t="shared" si="2"/>
        <v>9048.61846</v>
      </c>
      <c r="D97" s="270">
        <f t="shared" si="3"/>
        <v>7464.61846</v>
      </c>
      <c r="E97" s="270">
        <v>4754.29846</v>
      </c>
      <c r="F97" s="271">
        <v>2710.32</v>
      </c>
      <c r="G97" s="272">
        <v>1584</v>
      </c>
    </row>
    <row r="98" s="42" customFormat="1" ht="16.35" customHeight="1" spans="1:7">
      <c r="A98" s="273" t="s">
        <v>254</v>
      </c>
      <c r="B98" s="269" t="s">
        <v>255</v>
      </c>
      <c r="C98" s="270">
        <f t="shared" si="2"/>
        <v>379.84555</v>
      </c>
      <c r="D98" s="270">
        <f t="shared" si="3"/>
        <v>379.84555</v>
      </c>
      <c r="E98" s="270">
        <v>360.34555</v>
      </c>
      <c r="F98" s="271">
        <v>19.5</v>
      </c>
      <c r="G98" s="272"/>
    </row>
    <row r="99" s="42" customFormat="1" ht="16.35" customHeight="1" spans="1:7">
      <c r="A99" s="273" t="s">
        <v>256</v>
      </c>
      <c r="B99" s="269" t="s">
        <v>104</v>
      </c>
      <c r="C99" s="270">
        <f t="shared" si="2"/>
        <v>360.34555</v>
      </c>
      <c r="D99" s="270">
        <f t="shared" si="3"/>
        <v>360.34555</v>
      </c>
      <c r="E99" s="270">
        <v>360.34555</v>
      </c>
      <c r="F99" s="271"/>
      <c r="G99" s="272"/>
    </row>
    <row r="100" s="42" customFormat="1" ht="16.35" customHeight="1" spans="1:7">
      <c r="A100" s="273" t="s">
        <v>257</v>
      </c>
      <c r="B100" s="269" t="s">
        <v>113</v>
      </c>
      <c r="C100" s="270">
        <f t="shared" si="2"/>
        <v>19.5</v>
      </c>
      <c r="D100" s="270">
        <f t="shared" si="3"/>
        <v>19.5</v>
      </c>
      <c r="E100" s="270"/>
      <c r="F100" s="271">
        <v>19.5</v>
      </c>
      <c r="G100" s="272"/>
    </row>
    <row r="101" s="42" customFormat="1" ht="16.35" customHeight="1" spans="1:7">
      <c r="A101" s="273" t="s">
        <v>258</v>
      </c>
      <c r="B101" s="269" t="s">
        <v>259</v>
      </c>
      <c r="C101" s="270">
        <f t="shared" si="2"/>
        <v>6389.89291</v>
      </c>
      <c r="D101" s="270">
        <f t="shared" si="3"/>
        <v>5527.89291</v>
      </c>
      <c r="E101" s="270">
        <v>4393.95291</v>
      </c>
      <c r="F101" s="271">
        <v>1133.94</v>
      </c>
      <c r="G101" s="272">
        <v>862</v>
      </c>
    </row>
    <row r="102" s="42" customFormat="1" ht="16.35" customHeight="1" spans="1:7">
      <c r="A102" s="273" t="s">
        <v>260</v>
      </c>
      <c r="B102" s="269" t="s">
        <v>261</v>
      </c>
      <c r="C102" s="270">
        <f t="shared" si="2"/>
        <v>863.50303</v>
      </c>
      <c r="D102" s="270">
        <f t="shared" si="3"/>
        <v>763.50303</v>
      </c>
      <c r="E102" s="270">
        <v>493.68303</v>
      </c>
      <c r="F102" s="271">
        <v>269.82</v>
      </c>
      <c r="G102" s="272">
        <v>100</v>
      </c>
    </row>
    <row r="103" s="42" customFormat="1" ht="16.35" customHeight="1" spans="1:7">
      <c r="A103" s="273" t="s">
        <v>262</v>
      </c>
      <c r="B103" s="269" t="s">
        <v>263</v>
      </c>
      <c r="C103" s="270">
        <f t="shared" ref="C103:C166" si="4">D103+G103</f>
        <v>2976.77298</v>
      </c>
      <c r="D103" s="270">
        <f t="shared" si="3"/>
        <v>2950.77298</v>
      </c>
      <c r="E103" s="270">
        <v>2872.69298</v>
      </c>
      <c r="F103" s="271">
        <v>78.08</v>
      </c>
      <c r="G103" s="272">
        <v>26</v>
      </c>
    </row>
    <row r="104" s="42" customFormat="1" ht="16.35" customHeight="1" spans="1:7">
      <c r="A104" s="273" t="s">
        <v>264</v>
      </c>
      <c r="B104" s="269" t="s">
        <v>265</v>
      </c>
      <c r="C104" s="270">
        <f t="shared" si="4"/>
        <v>821.4744</v>
      </c>
      <c r="D104" s="270">
        <f t="shared" si="3"/>
        <v>820.4744</v>
      </c>
      <c r="E104" s="270">
        <v>751.4744</v>
      </c>
      <c r="F104" s="271">
        <v>69</v>
      </c>
      <c r="G104" s="272">
        <v>1</v>
      </c>
    </row>
    <row r="105" s="42" customFormat="1" ht="16.35" customHeight="1" spans="1:7">
      <c r="A105" s="273" t="s">
        <v>266</v>
      </c>
      <c r="B105" s="269" t="s">
        <v>267</v>
      </c>
      <c r="C105" s="270">
        <f t="shared" si="4"/>
        <v>328.2025</v>
      </c>
      <c r="D105" s="270">
        <f t="shared" si="3"/>
        <v>324.2025</v>
      </c>
      <c r="E105" s="270">
        <v>276.1025</v>
      </c>
      <c r="F105" s="271">
        <v>48.1</v>
      </c>
      <c r="G105" s="272">
        <v>4</v>
      </c>
    </row>
    <row r="106" s="42" customFormat="1" ht="16.35" customHeight="1" spans="1:7">
      <c r="A106" s="273" t="s">
        <v>268</v>
      </c>
      <c r="B106" s="269" t="s">
        <v>269</v>
      </c>
      <c r="C106" s="270">
        <f t="shared" si="4"/>
        <v>1399.94</v>
      </c>
      <c r="D106" s="270">
        <f t="shared" si="3"/>
        <v>668.94</v>
      </c>
      <c r="E106" s="270"/>
      <c r="F106" s="271">
        <v>668.94</v>
      </c>
      <c r="G106" s="272">
        <v>731</v>
      </c>
    </row>
    <row r="107" s="42" customFormat="1" ht="16.35" customHeight="1" spans="1:7">
      <c r="A107" s="273" t="s">
        <v>270</v>
      </c>
      <c r="B107" s="269" t="s">
        <v>271</v>
      </c>
      <c r="C107" s="270">
        <f t="shared" si="4"/>
        <v>49.22</v>
      </c>
      <c r="D107" s="270">
        <f t="shared" si="3"/>
        <v>49.22</v>
      </c>
      <c r="E107" s="270"/>
      <c r="F107" s="271">
        <v>49.22</v>
      </c>
      <c r="G107" s="272"/>
    </row>
    <row r="108" s="42" customFormat="1" ht="16.35" customHeight="1" spans="1:7">
      <c r="A108" s="273" t="s">
        <v>272</v>
      </c>
      <c r="B108" s="269" t="s">
        <v>273</v>
      </c>
      <c r="C108" s="270">
        <f t="shared" si="4"/>
        <v>49.22</v>
      </c>
      <c r="D108" s="270">
        <f t="shared" si="3"/>
        <v>49.22</v>
      </c>
      <c r="E108" s="270"/>
      <c r="F108" s="271">
        <v>49.22</v>
      </c>
      <c r="G108" s="272"/>
    </row>
    <row r="109" s="42" customFormat="1" ht="16.35" customHeight="1" spans="1:7">
      <c r="A109" s="273" t="s">
        <v>274</v>
      </c>
      <c r="B109" s="269" t="s">
        <v>275</v>
      </c>
      <c r="C109" s="270">
        <f t="shared" si="4"/>
        <v>1612.66</v>
      </c>
      <c r="D109" s="270">
        <f t="shared" si="3"/>
        <v>1490.66</v>
      </c>
      <c r="E109" s="270"/>
      <c r="F109" s="271">
        <v>1490.66</v>
      </c>
      <c r="G109" s="272">
        <v>122</v>
      </c>
    </row>
    <row r="110" s="42" customFormat="1" ht="16.35" customHeight="1" spans="1:7">
      <c r="A110" s="273" t="s">
        <v>276</v>
      </c>
      <c r="B110" s="269" t="s">
        <v>277</v>
      </c>
      <c r="C110" s="270">
        <f t="shared" si="4"/>
        <v>807.27</v>
      </c>
      <c r="D110" s="270">
        <f t="shared" si="3"/>
        <v>807.27</v>
      </c>
      <c r="E110" s="270"/>
      <c r="F110" s="271">
        <v>807.27</v>
      </c>
      <c r="G110" s="272"/>
    </row>
    <row r="111" s="42" customFormat="1" ht="16.35" customHeight="1" spans="1:7">
      <c r="A111" s="273" t="s">
        <v>278</v>
      </c>
      <c r="B111" s="269" t="s">
        <v>279</v>
      </c>
      <c r="C111" s="270">
        <f t="shared" si="4"/>
        <v>326.68</v>
      </c>
      <c r="D111" s="270">
        <f t="shared" si="3"/>
        <v>204.68</v>
      </c>
      <c r="E111" s="270"/>
      <c r="F111" s="271">
        <v>204.68</v>
      </c>
      <c r="G111" s="272">
        <v>122</v>
      </c>
    </row>
    <row r="112" s="42" customFormat="1" ht="16.35" customHeight="1" spans="1:7">
      <c r="A112" s="273" t="s">
        <v>280</v>
      </c>
      <c r="B112" s="269" t="s">
        <v>281</v>
      </c>
      <c r="C112" s="270">
        <f t="shared" si="4"/>
        <v>255.07</v>
      </c>
      <c r="D112" s="270">
        <f t="shared" si="3"/>
        <v>255.07</v>
      </c>
      <c r="E112" s="270"/>
      <c r="F112" s="271">
        <v>255.07</v>
      </c>
      <c r="G112" s="272"/>
    </row>
    <row r="113" s="42" customFormat="1" ht="16.35" customHeight="1" spans="1:7">
      <c r="A113" s="273" t="s">
        <v>282</v>
      </c>
      <c r="B113" s="269" t="s">
        <v>283</v>
      </c>
      <c r="C113" s="270">
        <f t="shared" si="4"/>
        <v>194.24</v>
      </c>
      <c r="D113" s="270">
        <f t="shared" si="3"/>
        <v>194.24</v>
      </c>
      <c r="E113" s="270"/>
      <c r="F113" s="271">
        <v>194.24</v>
      </c>
      <c r="G113" s="272"/>
    </row>
    <row r="114" s="42" customFormat="1" ht="16.35" customHeight="1" spans="1:7">
      <c r="A114" s="273" t="s">
        <v>284</v>
      </c>
      <c r="B114" s="269" t="s">
        <v>285</v>
      </c>
      <c r="C114" s="270">
        <f t="shared" si="4"/>
        <v>29.4</v>
      </c>
      <c r="D114" s="270">
        <f t="shared" si="3"/>
        <v>29.4</v>
      </c>
      <c r="E114" s="270"/>
      <c r="F114" s="271">
        <v>29.4</v>
      </c>
      <c r="G114" s="272"/>
    </row>
    <row r="115" s="42" customFormat="1" ht="16.35" customHeight="1" spans="1:7">
      <c r="A115" s="273" t="s">
        <v>286</v>
      </c>
      <c r="B115" s="269" t="s">
        <v>287</v>
      </c>
      <c r="C115" s="270">
        <f t="shared" si="4"/>
        <v>17</v>
      </c>
      <c r="D115" s="270">
        <f t="shared" si="3"/>
        <v>17</v>
      </c>
      <c r="E115" s="270"/>
      <c r="F115" s="271">
        <v>17</v>
      </c>
      <c r="G115" s="272"/>
    </row>
    <row r="116" s="42" customFormat="1" ht="16.35" customHeight="1" spans="1:7">
      <c r="A116" s="273" t="s">
        <v>288</v>
      </c>
      <c r="B116" s="269" t="s">
        <v>289</v>
      </c>
      <c r="C116" s="270">
        <f t="shared" si="4"/>
        <v>617</v>
      </c>
      <c r="D116" s="270">
        <f t="shared" si="3"/>
        <v>17</v>
      </c>
      <c r="E116" s="270"/>
      <c r="F116" s="271">
        <v>17</v>
      </c>
      <c r="G116" s="272">
        <v>600</v>
      </c>
    </row>
    <row r="117" s="42" customFormat="1" ht="16.35" customHeight="1" spans="1:7">
      <c r="A117" s="273" t="s">
        <v>290</v>
      </c>
      <c r="B117" s="269" t="s">
        <v>64</v>
      </c>
      <c r="C117" s="270">
        <f t="shared" si="4"/>
        <v>2879.8549</v>
      </c>
      <c r="D117" s="270">
        <f t="shared" si="3"/>
        <v>2879.8549</v>
      </c>
      <c r="E117" s="270">
        <v>174.8549</v>
      </c>
      <c r="F117" s="271">
        <v>2705</v>
      </c>
      <c r="G117" s="272"/>
    </row>
    <row r="118" s="42" customFormat="1" ht="16.35" customHeight="1" spans="1:7">
      <c r="A118" s="273" t="s">
        <v>291</v>
      </c>
      <c r="B118" s="269" t="s">
        <v>292</v>
      </c>
      <c r="C118" s="270">
        <f t="shared" si="4"/>
        <v>106.4089</v>
      </c>
      <c r="D118" s="270">
        <f t="shared" si="3"/>
        <v>106.4089</v>
      </c>
      <c r="E118" s="270">
        <v>96.4089</v>
      </c>
      <c r="F118" s="271">
        <v>10</v>
      </c>
      <c r="G118" s="272"/>
    </row>
    <row r="119" s="42" customFormat="1" ht="16.35" customHeight="1" spans="1:7">
      <c r="A119" s="273" t="s">
        <v>293</v>
      </c>
      <c r="B119" s="269" t="s">
        <v>104</v>
      </c>
      <c r="C119" s="270">
        <f t="shared" si="4"/>
        <v>96.4089</v>
      </c>
      <c r="D119" s="270">
        <f t="shared" si="3"/>
        <v>96.4089</v>
      </c>
      <c r="E119" s="270">
        <v>96.4089</v>
      </c>
      <c r="F119" s="271"/>
      <c r="G119" s="272"/>
    </row>
    <row r="120" s="42" customFormat="1" ht="16.35" customHeight="1" spans="1:7">
      <c r="A120" s="273" t="s">
        <v>294</v>
      </c>
      <c r="B120" s="269" t="s">
        <v>113</v>
      </c>
      <c r="C120" s="270">
        <f t="shared" si="4"/>
        <v>10</v>
      </c>
      <c r="D120" s="270">
        <f t="shared" si="3"/>
        <v>10</v>
      </c>
      <c r="E120" s="270"/>
      <c r="F120" s="271">
        <v>10</v>
      </c>
      <c r="G120" s="272"/>
    </row>
    <row r="121" s="42" customFormat="1" ht="16.35" customHeight="1" spans="1:7">
      <c r="A121" s="273" t="s">
        <v>295</v>
      </c>
      <c r="B121" s="269" t="s">
        <v>296</v>
      </c>
      <c r="C121" s="270">
        <f t="shared" si="4"/>
        <v>2555</v>
      </c>
      <c r="D121" s="270">
        <f t="shared" si="3"/>
        <v>2555</v>
      </c>
      <c r="E121" s="270"/>
      <c r="F121" s="271">
        <v>2555</v>
      </c>
      <c r="G121" s="272"/>
    </row>
    <row r="122" s="42" customFormat="1" ht="16.35" customHeight="1" spans="1:7">
      <c r="A122" s="273" t="s">
        <v>297</v>
      </c>
      <c r="B122" s="269" t="s">
        <v>298</v>
      </c>
      <c r="C122" s="270">
        <f t="shared" si="4"/>
        <v>2555</v>
      </c>
      <c r="D122" s="270">
        <f t="shared" si="3"/>
        <v>2555</v>
      </c>
      <c r="E122" s="270"/>
      <c r="F122" s="271">
        <v>2555</v>
      </c>
      <c r="G122" s="272"/>
    </row>
    <row r="123" s="42" customFormat="1" ht="16.35" customHeight="1" spans="1:7">
      <c r="A123" s="273" t="s">
        <v>299</v>
      </c>
      <c r="B123" s="269" t="s">
        <v>300</v>
      </c>
      <c r="C123" s="270">
        <f t="shared" si="4"/>
        <v>88.446</v>
      </c>
      <c r="D123" s="270">
        <f t="shared" si="3"/>
        <v>88.446</v>
      </c>
      <c r="E123" s="270">
        <v>78.446</v>
      </c>
      <c r="F123" s="271">
        <v>10</v>
      </c>
      <c r="G123" s="272"/>
    </row>
    <row r="124" s="42" customFormat="1" ht="16.35" customHeight="1" spans="1:7">
      <c r="A124" s="273" t="s">
        <v>301</v>
      </c>
      <c r="B124" s="269" t="s">
        <v>302</v>
      </c>
      <c r="C124" s="270">
        <f t="shared" si="4"/>
        <v>78.446</v>
      </c>
      <c r="D124" s="270">
        <f t="shared" si="3"/>
        <v>78.446</v>
      </c>
      <c r="E124" s="270">
        <v>78.446</v>
      </c>
      <c r="F124" s="271"/>
      <c r="G124" s="272"/>
    </row>
    <row r="125" s="42" customFormat="1" ht="16.35" customHeight="1" spans="1:7">
      <c r="A125" s="273" t="s">
        <v>303</v>
      </c>
      <c r="B125" s="269" t="s">
        <v>304</v>
      </c>
      <c r="C125" s="270">
        <f t="shared" si="4"/>
        <v>10</v>
      </c>
      <c r="D125" s="270">
        <f t="shared" si="3"/>
        <v>10</v>
      </c>
      <c r="E125" s="270"/>
      <c r="F125" s="271">
        <v>10</v>
      </c>
      <c r="G125" s="272"/>
    </row>
    <row r="126" s="42" customFormat="1" ht="16.35" customHeight="1" spans="1:7">
      <c r="A126" s="273" t="s">
        <v>305</v>
      </c>
      <c r="B126" s="269" t="s">
        <v>306</v>
      </c>
      <c r="C126" s="270">
        <f t="shared" si="4"/>
        <v>100</v>
      </c>
      <c r="D126" s="270">
        <f t="shared" si="3"/>
        <v>100</v>
      </c>
      <c r="E126" s="270"/>
      <c r="F126" s="271">
        <v>100</v>
      </c>
      <c r="G126" s="272"/>
    </row>
    <row r="127" s="42" customFormat="1" ht="16.35" customHeight="1" spans="1:7">
      <c r="A127" s="273" t="s">
        <v>307</v>
      </c>
      <c r="B127" s="269" t="s">
        <v>308</v>
      </c>
      <c r="C127" s="270">
        <f t="shared" si="4"/>
        <v>100</v>
      </c>
      <c r="D127" s="270">
        <f t="shared" si="3"/>
        <v>100</v>
      </c>
      <c r="E127" s="270"/>
      <c r="F127" s="271">
        <v>100</v>
      </c>
      <c r="G127" s="272"/>
    </row>
    <row r="128" s="42" customFormat="1" ht="16.35" customHeight="1" spans="1:7">
      <c r="A128" s="273" t="s">
        <v>309</v>
      </c>
      <c r="B128" s="269" t="s">
        <v>310</v>
      </c>
      <c r="C128" s="270">
        <f t="shared" si="4"/>
        <v>30</v>
      </c>
      <c r="D128" s="270">
        <f t="shared" si="3"/>
        <v>30</v>
      </c>
      <c r="E128" s="270"/>
      <c r="F128" s="271">
        <v>30</v>
      </c>
      <c r="G128" s="272"/>
    </row>
    <row r="129" s="42" customFormat="1" ht="16.35" customHeight="1" spans="1:7">
      <c r="A129" s="273" t="s">
        <v>311</v>
      </c>
      <c r="B129" s="269" t="s">
        <v>312</v>
      </c>
      <c r="C129" s="270">
        <f t="shared" si="4"/>
        <v>30</v>
      </c>
      <c r="D129" s="270">
        <f t="shared" si="3"/>
        <v>30</v>
      </c>
      <c r="E129" s="270"/>
      <c r="F129" s="271">
        <v>30</v>
      </c>
      <c r="G129" s="272"/>
    </row>
    <row r="130" s="42" customFormat="1" ht="16.35" customHeight="1" spans="1:7">
      <c r="A130" s="273" t="s">
        <v>313</v>
      </c>
      <c r="B130" s="269" t="s">
        <v>314</v>
      </c>
      <c r="C130" s="270">
        <f t="shared" si="4"/>
        <v>941.4096</v>
      </c>
      <c r="D130" s="270">
        <f t="shared" si="3"/>
        <v>621.4096</v>
      </c>
      <c r="E130" s="270">
        <v>274.4296</v>
      </c>
      <c r="F130" s="271">
        <v>346.98</v>
      </c>
      <c r="G130" s="272">
        <v>320</v>
      </c>
    </row>
    <row r="131" s="42" customFormat="1" ht="16.35" customHeight="1" spans="1:7">
      <c r="A131" s="273" t="s">
        <v>315</v>
      </c>
      <c r="B131" s="269" t="s">
        <v>316</v>
      </c>
      <c r="C131" s="270">
        <f t="shared" si="4"/>
        <v>191.6</v>
      </c>
      <c r="D131" s="270">
        <f t="shared" si="3"/>
        <v>191.6</v>
      </c>
      <c r="E131" s="270"/>
      <c r="F131" s="271">
        <v>191.6</v>
      </c>
      <c r="G131" s="272"/>
    </row>
    <row r="132" s="42" customFormat="1" ht="16.35" customHeight="1" spans="1:7">
      <c r="A132" s="273" t="s">
        <v>317</v>
      </c>
      <c r="B132" s="269" t="s">
        <v>113</v>
      </c>
      <c r="C132" s="270">
        <f t="shared" si="4"/>
        <v>74.8</v>
      </c>
      <c r="D132" s="270">
        <f t="shared" si="3"/>
        <v>74.8</v>
      </c>
      <c r="E132" s="270"/>
      <c r="F132" s="271">
        <v>74.8</v>
      </c>
      <c r="G132" s="272"/>
    </row>
    <row r="133" s="42" customFormat="1" ht="16.35" customHeight="1" spans="1:7">
      <c r="A133" s="273" t="s">
        <v>318</v>
      </c>
      <c r="B133" s="269" t="s">
        <v>319</v>
      </c>
      <c r="C133" s="270">
        <f t="shared" si="4"/>
        <v>4</v>
      </c>
      <c r="D133" s="270">
        <f t="shared" si="3"/>
        <v>4</v>
      </c>
      <c r="E133" s="270"/>
      <c r="F133" s="271">
        <v>4</v>
      </c>
      <c r="G133" s="272"/>
    </row>
    <row r="134" s="42" customFormat="1" ht="16.35" customHeight="1" spans="1:7">
      <c r="A134" s="273" t="s">
        <v>320</v>
      </c>
      <c r="B134" s="269" t="s">
        <v>321</v>
      </c>
      <c r="C134" s="270">
        <f t="shared" si="4"/>
        <v>22</v>
      </c>
      <c r="D134" s="270">
        <f t="shared" si="3"/>
        <v>22</v>
      </c>
      <c r="E134" s="270"/>
      <c r="F134" s="271">
        <v>22</v>
      </c>
      <c r="G134" s="272"/>
    </row>
    <row r="135" s="42" customFormat="1" ht="16.35" customHeight="1" spans="1:7">
      <c r="A135" s="273" t="s">
        <v>322</v>
      </c>
      <c r="B135" s="269" t="s">
        <v>323</v>
      </c>
      <c r="C135" s="270">
        <f t="shared" si="4"/>
        <v>90.8</v>
      </c>
      <c r="D135" s="270">
        <f t="shared" si="3"/>
        <v>90.8</v>
      </c>
      <c r="E135" s="270"/>
      <c r="F135" s="271">
        <v>90.8</v>
      </c>
      <c r="G135" s="272"/>
    </row>
    <row r="136" s="42" customFormat="1" ht="16.35" customHeight="1" spans="1:7">
      <c r="A136" s="273" t="s">
        <v>324</v>
      </c>
      <c r="B136" s="269" t="s">
        <v>325</v>
      </c>
      <c r="C136" s="270">
        <f t="shared" si="4"/>
        <v>80</v>
      </c>
      <c r="D136" s="270">
        <f t="shared" si="3"/>
        <v>80</v>
      </c>
      <c r="E136" s="270"/>
      <c r="F136" s="271">
        <v>80</v>
      </c>
      <c r="G136" s="272"/>
    </row>
    <row r="137" s="42" customFormat="1" ht="16.35" customHeight="1" spans="1:7">
      <c r="A137" s="273" t="s">
        <v>326</v>
      </c>
      <c r="B137" s="269" t="s">
        <v>327</v>
      </c>
      <c r="C137" s="270">
        <f t="shared" si="4"/>
        <v>80</v>
      </c>
      <c r="D137" s="270">
        <f>E137+F137</f>
        <v>80</v>
      </c>
      <c r="E137" s="270"/>
      <c r="F137" s="271">
        <v>80</v>
      </c>
      <c r="G137" s="272"/>
    </row>
    <row r="138" s="42" customFormat="1" ht="16.35" customHeight="1" spans="1:7">
      <c r="A138" s="273">
        <v>20703</v>
      </c>
      <c r="B138" s="269" t="s">
        <v>328</v>
      </c>
      <c r="C138" s="270"/>
      <c r="D138" s="270"/>
      <c r="E138" s="270"/>
      <c r="F138" s="271"/>
      <c r="G138" s="272">
        <v>320</v>
      </c>
    </row>
    <row r="139" s="42" customFormat="1" ht="16.35" customHeight="1" spans="1:7">
      <c r="A139" s="273">
        <v>2070308</v>
      </c>
      <c r="B139" s="269" t="s">
        <v>329</v>
      </c>
      <c r="C139" s="270"/>
      <c r="D139" s="270"/>
      <c r="E139" s="270"/>
      <c r="F139" s="271"/>
      <c r="G139" s="272">
        <v>320</v>
      </c>
    </row>
    <row r="140" s="42" customFormat="1" ht="16.35" customHeight="1" spans="1:7">
      <c r="A140" s="273" t="s">
        <v>330</v>
      </c>
      <c r="B140" s="269" t="s">
        <v>331</v>
      </c>
      <c r="C140" s="270">
        <f>D140+G140</f>
        <v>331.4296</v>
      </c>
      <c r="D140" s="270">
        <f t="shared" ref="D140:D202" si="5">E140+F140</f>
        <v>331.4296</v>
      </c>
      <c r="E140" s="270">
        <v>274.4296</v>
      </c>
      <c r="F140" s="271">
        <v>57</v>
      </c>
      <c r="G140" s="272"/>
    </row>
    <row r="141" s="42" customFormat="1" ht="16.35" customHeight="1" spans="1:7">
      <c r="A141" s="273" t="s">
        <v>332</v>
      </c>
      <c r="B141" s="269" t="s">
        <v>104</v>
      </c>
      <c r="C141" s="270">
        <f>D141+G141</f>
        <v>274.4296</v>
      </c>
      <c r="D141" s="270">
        <f t="shared" si="5"/>
        <v>274.4296</v>
      </c>
      <c r="E141" s="270">
        <v>274.4296</v>
      </c>
      <c r="F141" s="271"/>
      <c r="G141" s="272"/>
    </row>
    <row r="142" s="42" customFormat="1" ht="16.35" customHeight="1" spans="1:7">
      <c r="A142" s="273" t="s">
        <v>333</v>
      </c>
      <c r="B142" s="269" t="s">
        <v>334</v>
      </c>
      <c r="C142" s="270">
        <f>D142+G142</f>
        <v>57</v>
      </c>
      <c r="D142" s="270">
        <f t="shared" si="5"/>
        <v>57</v>
      </c>
      <c r="E142" s="270"/>
      <c r="F142" s="271">
        <v>57</v>
      </c>
      <c r="G142" s="272"/>
    </row>
    <row r="143" s="42" customFormat="1" ht="16.35" customHeight="1" spans="1:7">
      <c r="A143" s="273" t="s">
        <v>335</v>
      </c>
      <c r="B143" s="269" t="s">
        <v>336</v>
      </c>
      <c r="C143" s="270">
        <f>D143+G143</f>
        <v>18.38</v>
      </c>
      <c r="D143" s="270">
        <f t="shared" si="5"/>
        <v>18.38</v>
      </c>
      <c r="E143" s="270"/>
      <c r="F143" s="271">
        <v>18.38</v>
      </c>
      <c r="G143" s="272"/>
    </row>
    <row r="144" s="42" customFormat="1" ht="16.35" customHeight="1" spans="1:7">
      <c r="A144" s="273" t="s">
        <v>337</v>
      </c>
      <c r="B144" s="269" t="s">
        <v>338</v>
      </c>
      <c r="C144" s="270">
        <f>D144+G144</f>
        <v>18.38</v>
      </c>
      <c r="D144" s="270">
        <f t="shared" si="5"/>
        <v>18.38</v>
      </c>
      <c r="E144" s="270"/>
      <c r="F144" s="271">
        <v>18.38</v>
      </c>
      <c r="G144" s="272"/>
    </row>
    <row r="145" s="42" customFormat="1" ht="16.35" customHeight="1" spans="1:7">
      <c r="A145" s="273" t="s">
        <v>339</v>
      </c>
      <c r="B145" s="269" t="s">
        <v>66</v>
      </c>
      <c r="C145" s="270">
        <f>D145+G145</f>
        <v>7288.693264</v>
      </c>
      <c r="D145" s="270">
        <f t="shared" si="5"/>
        <v>7197.693264</v>
      </c>
      <c r="E145" s="270">
        <v>4035.383264</v>
      </c>
      <c r="F145" s="271">
        <v>3162.31</v>
      </c>
      <c r="G145" s="272">
        <v>91</v>
      </c>
    </row>
    <row r="146" s="42" customFormat="1" ht="16.35" customHeight="1" spans="1:7">
      <c r="A146" s="273" t="s">
        <v>340</v>
      </c>
      <c r="B146" s="269" t="s">
        <v>341</v>
      </c>
      <c r="C146" s="270">
        <f>D146+G146</f>
        <v>855.49004</v>
      </c>
      <c r="D146" s="270">
        <f t="shared" si="5"/>
        <v>855.49004</v>
      </c>
      <c r="E146" s="270">
        <v>513.82004</v>
      </c>
      <c r="F146" s="271">
        <v>341.67</v>
      </c>
      <c r="G146" s="272"/>
    </row>
    <row r="147" s="42" customFormat="1" ht="16.35" customHeight="1" spans="1:7">
      <c r="A147" s="273" t="s">
        <v>342</v>
      </c>
      <c r="B147" s="269" t="s">
        <v>104</v>
      </c>
      <c r="C147" s="270">
        <f>D147+G147</f>
        <v>511.35764</v>
      </c>
      <c r="D147" s="270">
        <f t="shared" si="5"/>
        <v>511.35764</v>
      </c>
      <c r="E147" s="270">
        <v>511.35764</v>
      </c>
      <c r="F147" s="271"/>
      <c r="G147" s="272"/>
    </row>
    <row r="148" s="42" customFormat="1" ht="16.35" customHeight="1" spans="1:7">
      <c r="A148" s="273" t="s">
        <v>343</v>
      </c>
      <c r="B148" s="269" t="s">
        <v>113</v>
      </c>
      <c r="C148" s="270">
        <f>D148+G148</f>
        <v>53</v>
      </c>
      <c r="D148" s="270">
        <f t="shared" si="5"/>
        <v>53</v>
      </c>
      <c r="E148" s="270"/>
      <c r="F148" s="271">
        <v>53</v>
      </c>
      <c r="G148" s="272"/>
    </row>
    <row r="149" s="42" customFormat="1" ht="16.35" customHeight="1" spans="1:7">
      <c r="A149" s="273" t="s">
        <v>344</v>
      </c>
      <c r="B149" s="269" t="s">
        <v>345</v>
      </c>
      <c r="C149" s="270">
        <f>D149+G149</f>
        <v>279.64</v>
      </c>
      <c r="D149" s="270">
        <f t="shared" si="5"/>
        <v>279.64</v>
      </c>
      <c r="E149" s="270"/>
      <c r="F149" s="271">
        <v>279.64</v>
      </c>
      <c r="G149" s="272"/>
    </row>
    <row r="150" s="42" customFormat="1" ht="16.35" customHeight="1" spans="1:7">
      <c r="A150" s="273" t="s">
        <v>346</v>
      </c>
      <c r="B150" s="269" t="s">
        <v>125</v>
      </c>
      <c r="C150" s="270">
        <f>D150+G150</f>
        <v>2.4624</v>
      </c>
      <c r="D150" s="270">
        <f t="shared" si="5"/>
        <v>2.4624</v>
      </c>
      <c r="E150" s="270">
        <v>2.4624</v>
      </c>
      <c r="F150" s="271"/>
      <c r="G150" s="272"/>
    </row>
    <row r="151" s="42" customFormat="1" ht="16.35" customHeight="1" spans="1:7">
      <c r="A151" s="273" t="s">
        <v>347</v>
      </c>
      <c r="B151" s="269" t="s">
        <v>348</v>
      </c>
      <c r="C151" s="270">
        <f>D151+G151</f>
        <v>9.03</v>
      </c>
      <c r="D151" s="270">
        <f t="shared" si="5"/>
        <v>9.03</v>
      </c>
      <c r="E151" s="270"/>
      <c r="F151" s="271">
        <v>9.03</v>
      </c>
      <c r="G151" s="272"/>
    </row>
    <row r="152" s="42" customFormat="1" ht="16.35" customHeight="1" spans="1:7">
      <c r="A152" s="273" t="s">
        <v>349</v>
      </c>
      <c r="B152" s="269" t="s">
        <v>350</v>
      </c>
      <c r="C152" s="270">
        <f>D152+G152</f>
        <v>320.741712</v>
      </c>
      <c r="D152" s="270">
        <f t="shared" si="5"/>
        <v>320.741712</v>
      </c>
      <c r="E152" s="270">
        <v>236.141712</v>
      </c>
      <c r="F152" s="271">
        <v>84.6</v>
      </c>
      <c r="G152" s="272"/>
    </row>
    <row r="153" s="42" customFormat="1" ht="16.35" customHeight="1" spans="1:7">
      <c r="A153" s="273" t="s">
        <v>351</v>
      </c>
      <c r="B153" s="269" t="s">
        <v>104</v>
      </c>
      <c r="C153" s="270">
        <f>D153+G153</f>
        <v>236.141712</v>
      </c>
      <c r="D153" s="270">
        <f t="shared" si="5"/>
        <v>236.141712</v>
      </c>
      <c r="E153" s="270">
        <v>236.141712</v>
      </c>
      <c r="F153" s="271"/>
      <c r="G153" s="272"/>
    </row>
    <row r="154" s="42" customFormat="1" ht="16.35" customHeight="1" spans="1:7">
      <c r="A154" s="273" t="s">
        <v>352</v>
      </c>
      <c r="B154" s="269" t="s">
        <v>353</v>
      </c>
      <c r="C154" s="270">
        <f>D154+G154</f>
        <v>29.5</v>
      </c>
      <c r="D154" s="270">
        <f t="shared" si="5"/>
        <v>29.5</v>
      </c>
      <c r="E154" s="270"/>
      <c r="F154" s="271">
        <v>29.5</v>
      </c>
      <c r="G154" s="272"/>
    </row>
    <row r="155" s="42" customFormat="1" ht="16.35" customHeight="1" spans="1:7">
      <c r="A155" s="273" t="s">
        <v>354</v>
      </c>
      <c r="B155" s="269" t="s">
        <v>355</v>
      </c>
      <c r="C155" s="270">
        <f>D155+G155</f>
        <v>55.1</v>
      </c>
      <c r="D155" s="270">
        <f t="shared" si="5"/>
        <v>55.1</v>
      </c>
      <c r="E155" s="270"/>
      <c r="F155" s="271">
        <v>55.1</v>
      </c>
      <c r="G155" s="272"/>
    </row>
    <row r="156" s="42" customFormat="1" ht="16.35" customHeight="1" spans="1:7">
      <c r="A156" s="273" t="s">
        <v>356</v>
      </c>
      <c r="B156" s="269" t="s">
        <v>357</v>
      </c>
      <c r="C156" s="270">
        <f>D156+G156</f>
        <v>3554.453672</v>
      </c>
      <c r="D156" s="270">
        <f t="shared" si="5"/>
        <v>3554.453672</v>
      </c>
      <c r="E156" s="270">
        <v>3054.453672</v>
      </c>
      <c r="F156" s="271">
        <v>500</v>
      </c>
      <c r="G156" s="272"/>
    </row>
    <row r="157" s="42" customFormat="1" ht="16.35" customHeight="1" spans="1:7">
      <c r="A157" s="273" t="s">
        <v>358</v>
      </c>
      <c r="B157" s="269" t="s">
        <v>359</v>
      </c>
      <c r="C157" s="270">
        <f>D157+G157</f>
        <v>90.2922</v>
      </c>
      <c r="D157" s="270">
        <f t="shared" si="5"/>
        <v>90.2922</v>
      </c>
      <c r="E157" s="270">
        <v>90.2922</v>
      </c>
      <c r="F157" s="271"/>
      <c r="G157" s="272"/>
    </row>
    <row r="158" s="42" customFormat="1" ht="16.35" customHeight="1" spans="1:7">
      <c r="A158" s="273" t="s">
        <v>360</v>
      </c>
      <c r="B158" s="269" t="s">
        <v>361</v>
      </c>
      <c r="C158" s="270">
        <f>D158+G158</f>
        <v>597.866916</v>
      </c>
      <c r="D158" s="270">
        <f t="shared" si="5"/>
        <v>597.866916</v>
      </c>
      <c r="E158" s="270">
        <v>597.866916</v>
      </c>
      <c r="F158" s="271"/>
      <c r="G158" s="272"/>
    </row>
    <row r="159" s="42" customFormat="1" ht="16.35" customHeight="1" spans="1:7">
      <c r="A159" s="273" t="s">
        <v>362</v>
      </c>
      <c r="B159" s="269" t="s">
        <v>363</v>
      </c>
      <c r="C159" s="270">
        <f>D159+G159</f>
        <v>2366.294556</v>
      </c>
      <c r="D159" s="270">
        <f t="shared" si="5"/>
        <v>2366.294556</v>
      </c>
      <c r="E159" s="270">
        <v>2366.294556</v>
      </c>
      <c r="F159" s="271"/>
      <c r="G159" s="272"/>
    </row>
    <row r="160" s="42" customFormat="1" ht="16.35" customHeight="1" spans="1:7">
      <c r="A160" s="273" t="s">
        <v>364</v>
      </c>
      <c r="B160" s="269" t="s">
        <v>365</v>
      </c>
      <c r="C160" s="270">
        <f>D160+G160</f>
        <v>500</v>
      </c>
      <c r="D160" s="270">
        <f t="shared" si="5"/>
        <v>500</v>
      </c>
      <c r="E160" s="270"/>
      <c r="F160" s="271">
        <v>500</v>
      </c>
      <c r="G160" s="272"/>
    </row>
    <row r="161" s="42" customFormat="1" ht="16.35" customHeight="1" spans="1:7">
      <c r="A161" s="273" t="s">
        <v>366</v>
      </c>
      <c r="B161" s="269" t="s">
        <v>367</v>
      </c>
      <c r="C161" s="270">
        <f>D161+G161</f>
        <v>270</v>
      </c>
      <c r="D161" s="270">
        <f t="shared" si="5"/>
        <v>270</v>
      </c>
      <c r="E161" s="270"/>
      <c r="F161" s="271">
        <v>270</v>
      </c>
      <c r="G161" s="272"/>
    </row>
    <row r="162" s="42" customFormat="1" ht="16.35" customHeight="1" spans="1:7">
      <c r="A162" s="273" t="s">
        <v>368</v>
      </c>
      <c r="B162" s="269" t="s">
        <v>369</v>
      </c>
      <c r="C162" s="270">
        <f>D162+G162</f>
        <v>270</v>
      </c>
      <c r="D162" s="270">
        <f t="shared" si="5"/>
        <v>270</v>
      </c>
      <c r="E162" s="270"/>
      <c r="F162" s="271">
        <v>270</v>
      </c>
      <c r="G162" s="272"/>
    </row>
    <row r="163" s="42" customFormat="1" ht="16.35" customHeight="1" spans="1:7">
      <c r="A163" s="273" t="s">
        <v>370</v>
      </c>
      <c r="B163" s="269" t="s">
        <v>371</v>
      </c>
      <c r="C163" s="270">
        <f>D163+G163</f>
        <v>614.66</v>
      </c>
      <c r="D163" s="270">
        <f t="shared" si="5"/>
        <v>614.66</v>
      </c>
      <c r="E163" s="270"/>
      <c r="F163" s="271">
        <v>614.66</v>
      </c>
      <c r="G163" s="272"/>
    </row>
    <row r="164" s="42" customFormat="1" ht="16.35" customHeight="1" spans="1:7">
      <c r="A164" s="273" t="s">
        <v>372</v>
      </c>
      <c r="B164" s="269" t="s">
        <v>373</v>
      </c>
      <c r="C164" s="270">
        <f>D164+G164</f>
        <v>12.87</v>
      </c>
      <c r="D164" s="270">
        <f t="shared" si="5"/>
        <v>12.87</v>
      </c>
      <c r="E164" s="270"/>
      <c r="F164" s="271">
        <v>12.87</v>
      </c>
      <c r="G164" s="272"/>
    </row>
    <row r="165" s="42" customFormat="1" ht="16.35" customHeight="1" spans="1:7">
      <c r="A165" s="273" t="s">
        <v>374</v>
      </c>
      <c r="B165" s="269" t="s">
        <v>375</v>
      </c>
      <c r="C165" s="270">
        <f>D165+G165</f>
        <v>18</v>
      </c>
      <c r="D165" s="270">
        <f t="shared" si="5"/>
        <v>18</v>
      </c>
      <c r="E165" s="270"/>
      <c r="F165" s="271">
        <v>18</v>
      </c>
      <c r="G165" s="272"/>
    </row>
    <row r="166" s="42" customFormat="1" ht="16.35" customHeight="1" spans="1:7">
      <c r="A166" s="273" t="s">
        <v>376</v>
      </c>
      <c r="B166" s="269" t="s">
        <v>377</v>
      </c>
      <c r="C166" s="270">
        <f>D166+G166</f>
        <v>103</v>
      </c>
      <c r="D166" s="270">
        <f t="shared" si="5"/>
        <v>103</v>
      </c>
      <c r="E166" s="270"/>
      <c r="F166" s="271">
        <v>103</v>
      </c>
      <c r="G166" s="272"/>
    </row>
    <row r="167" s="42" customFormat="1" ht="16.35" customHeight="1" spans="1:7">
      <c r="A167" s="273" t="s">
        <v>378</v>
      </c>
      <c r="B167" s="269" t="s">
        <v>379</v>
      </c>
      <c r="C167" s="270">
        <f>D167+G167</f>
        <v>480.79</v>
      </c>
      <c r="D167" s="270">
        <f t="shared" si="5"/>
        <v>480.79</v>
      </c>
      <c r="E167" s="270"/>
      <c r="F167" s="271">
        <v>480.79</v>
      </c>
      <c r="G167" s="272"/>
    </row>
    <row r="168" s="42" customFormat="1" ht="16.35" customHeight="1" spans="1:7">
      <c r="A168" s="273" t="s">
        <v>380</v>
      </c>
      <c r="B168" s="269" t="s">
        <v>381</v>
      </c>
      <c r="C168" s="270">
        <f>D168+G168</f>
        <v>49.88</v>
      </c>
      <c r="D168" s="270">
        <f t="shared" si="5"/>
        <v>49.88</v>
      </c>
      <c r="E168" s="270"/>
      <c r="F168" s="271">
        <v>49.88</v>
      </c>
      <c r="G168" s="272"/>
    </row>
    <row r="169" s="42" customFormat="1" ht="16.35" customHeight="1" spans="1:7">
      <c r="A169" s="273" t="s">
        <v>382</v>
      </c>
      <c r="B169" s="269" t="s">
        <v>383</v>
      </c>
      <c r="C169" s="270">
        <f t="shared" ref="C169:C232" si="6">D169+G169</f>
        <v>45.68</v>
      </c>
      <c r="D169" s="270">
        <f t="shared" si="5"/>
        <v>45.68</v>
      </c>
      <c r="E169" s="270"/>
      <c r="F169" s="271">
        <v>45.68</v>
      </c>
      <c r="G169" s="272"/>
    </row>
    <row r="170" s="42" customFormat="1" ht="16.35" customHeight="1" spans="1:7">
      <c r="A170" s="273" t="s">
        <v>384</v>
      </c>
      <c r="B170" s="269" t="s">
        <v>385</v>
      </c>
      <c r="C170" s="270">
        <f t="shared" si="6"/>
        <v>4.2</v>
      </c>
      <c r="D170" s="270">
        <f t="shared" si="5"/>
        <v>4.2</v>
      </c>
      <c r="E170" s="270"/>
      <c r="F170" s="271">
        <v>4.2</v>
      </c>
      <c r="G170" s="272"/>
    </row>
    <row r="171" s="42" customFormat="1" ht="16.35" customHeight="1" spans="1:7">
      <c r="A171" s="273" t="s">
        <v>386</v>
      </c>
      <c r="B171" s="269" t="s">
        <v>387</v>
      </c>
      <c r="C171" s="270">
        <f t="shared" si="6"/>
        <v>426.84</v>
      </c>
      <c r="D171" s="270">
        <f t="shared" si="5"/>
        <v>335.84</v>
      </c>
      <c r="E171" s="270"/>
      <c r="F171" s="271">
        <v>335.84</v>
      </c>
      <c r="G171" s="272">
        <v>91</v>
      </c>
    </row>
    <row r="172" s="42" customFormat="1" ht="16.35" customHeight="1" spans="1:7">
      <c r="A172" s="273" t="s">
        <v>388</v>
      </c>
      <c r="B172" s="269" t="s">
        <v>389</v>
      </c>
      <c r="C172" s="270">
        <f t="shared" si="6"/>
        <v>29.94</v>
      </c>
      <c r="D172" s="270">
        <f t="shared" si="5"/>
        <v>29.94</v>
      </c>
      <c r="E172" s="270"/>
      <c r="F172" s="271">
        <v>29.94</v>
      </c>
      <c r="G172" s="272"/>
    </row>
    <row r="173" s="42" customFormat="1" ht="16.35" customHeight="1" spans="1:7">
      <c r="A173" s="273" t="s">
        <v>390</v>
      </c>
      <c r="B173" s="269" t="s">
        <v>391</v>
      </c>
      <c r="C173" s="270">
        <f t="shared" si="6"/>
        <v>105.5</v>
      </c>
      <c r="D173" s="270">
        <f t="shared" si="5"/>
        <v>105.5</v>
      </c>
      <c r="E173" s="270"/>
      <c r="F173" s="271">
        <v>105.5</v>
      </c>
      <c r="G173" s="272"/>
    </row>
    <row r="174" s="42" customFormat="1" ht="16.35" customHeight="1" spans="1:7">
      <c r="A174" s="273" t="s">
        <v>392</v>
      </c>
      <c r="B174" s="269" t="s">
        <v>393</v>
      </c>
      <c r="C174" s="270">
        <f t="shared" si="6"/>
        <v>291.4</v>
      </c>
      <c r="D174" s="270">
        <f t="shared" si="5"/>
        <v>200.4</v>
      </c>
      <c r="E174" s="270"/>
      <c r="F174" s="271">
        <v>200.4</v>
      </c>
      <c r="G174" s="272">
        <v>91</v>
      </c>
    </row>
    <row r="175" s="42" customFormat="1" ht="16.35" customHeight="1" spans="1:7">
      <c r="A175" s="273" t="s">
        <v>394</v>
      </c>
      <c r="B175" s="269" t="s">
        <v>395</v>
      </c>
      <c r="C175" s="270">
        <f t="shared" si="6"/>
        <v>211.82994</v>
      </c>
      <c r="D175" s="270">
        <f t="shared" si="5"/>
        <v>211.82994</v>
      </c>
      <c r="E175" s="270">
        <v>109.57994</v>
      </c>
      <c r="F175" s="271">
        <v>102.25</v>
      </c>
      <c r="G175" s="272"/>
    </row>
    <row r="176" s="42" customFormat="1" ht="16.35" customHeight="1" spans="1:7">
      <c r="A176" s="273" t="s">
        <v>396</v>
      </c>
      <c r="B176" s="269" t="s">
        <v>104</v>
      </c>
      <c r="C176" s="270">
        <f t="shared" si="6"/>
        <v>109.57994</v>
      </c>
      <c r="D176" s="270">
        <f t="shared" si="5"/>
        <v>109.57994</v>
      </c>
      <c r="E176" s="270">
        <v>109.57994</v>
      </c>
      <c r="F176" s="271"/>
      <c r="G176" s="272"/>
    </row>
    <row r="177" s="42" customFormat="1" ht="16.35" customHeight="1" spans="1:7">
      <c r="A177" s="273" t="s">
        <v>397</v>
      </c>
      <c r="B177" s="269" t="s">
        <v>113</v>
      </c>
      <c r="C177" s="270">
        <f t="shared" si="6"/>
        <v>7.5</v>
      </c>
      <c r="D177" s="270">
        <f t="shared" si="5"/>
        <v>7.5</v>
      </c>
      <c r="E177" s="270"/>
      <c r="F177" s="271">
        <v>7.5</v>
      </c>
      <c r="G177" s="272"/>
    </row>
    <row r="178" s="42" customFormat="1" ht="16.35" customHeight="1" spans="1:7">
      <c r="A178" s="273" t="s">
        <v>398</v>
      </c>
      <c r="B178" s="269" t="s">
        <v>399</v>
      </c>
      <c r="C178" s="270">
        <f t="shared" si="6"/>
        <v>10.63</v>
      </c>
      <c r="D178" s="270">
        <f t="shared" si="5"/>
        <v>10.63</v>
      </c>
      <c r="E178" s="270"/>
      <c r="F178" s="271">
        <v>10.63</v>
      </c>
      <c r="G178" s="272"/>
    </row>
    <row r="179" s="42" customFormat="1" ht="16.35" customHeight="1" spans="1:7">
      <c r="A179" s="273" t="s">
        <v>400</v>
      </c>
      <c r="B179" s="269" t="s">
        <v>401</v>
      </c>
      <c r="C179" s="270">
        <f t="shared" si="6"/>
        <v>1.8</v>
      </c>
      <c r="D179" s="270">
        <f t="shared" si="5"/>
        <v>1.8</v>
      </c>
      <c r="E179" s="270"/>
      <c r="F179" s="271">
        <v>1.8</v>
      </c>
      <c r="G179" s="272"/>
    </row>
    <row r="180" s="42" customFormat="1" ht="16.35" customHeight="1" spans="1:7">
      <c r="A180" s="273" t="s">
        <v>402</v>
      </c>
      <c r="B180" s="269" t="s">
        <v>403</v>
      </c>
      <c r="C180" s="270">
        <f t="shared" si="6"/>
        <v>65</v>
      </c>
      <c r="D180" s="270">
        <f t="shared" si="5"/>
        <v>65</v>
      </c>
      <c r="E180" s="270"/>
      <c r="F180" s="271">
        <v>65</v>
      </c>
      <c r="G180" s="272"/>
    </row>
    <row r="181" s="42" customFormat="1" ht="16.35" customHeight="1" spans="1:7">
      <c r="A181" s="273" t="s">
        <v>404</v>
      </c>
      <c r="B181" s="269" t="s">
        <v>405</v>
      </c>
      <c r="C181" s="270">
        <f t="shared" si="6"/>
        <v>17.32</v>
      </c>
      <c r="D181" s="270">
        <f t="shared" si="5"/>
        <v>17.32</v>
      </c>
      <c r="E181" s="270"/>
      <c r="F181" s="271">
        <v>17.32</v>
      </c>
      <c r="G181" s="272"/>
    </row>
    <row r="182" s="42" customFormat="1" ht="16.35" customHeight="1" spans="1:7">
      <c r="A182" s="273" t="s">
        <v>406</v>
      </c>
      <c r="B182" s="269" t="s">
        <v>407</v>
      </c>
      <c r="C182" s="270">
        <f t="shared" si="6"/>
        <v>3.5</v>
      </c>
      <c r="D182" s="270">
        <f t="shared" si="5"/>
        <v>3.5</v>
      </c>
      <c r="E182" s="270"/>
      <c r="F182" s="271">
        <v>3.5</v>
      </c>
      <c r="G182" s="272"/>
    </row>
    <row r="183" s="42" customFormat="1" ht="16.35" customHeight="1" spans="1:7">
      <c r="A183" s="273" t="s">
        <v>408</v>
      </c>
      <c r="B183" s="269" t="s">
        <v>409</v>
      </c>
      <c r="C183" s="270">
        <f t="shared" si="6"/>
        <v>3.5</v>
      </c>
      <c r="D183" s="270">
        <f t="shared" si="5"/>
        <v>3.5</v>
      </c>
      <c r="E183" s="270"/>
      <c r="F183" s="271">
        <v>3.5</v>
      </c>
      <c r="G183" s="272"/>
    </row>
    <row r="184" s="42" customFormat="1" ht="16.35" customHeight="1" spans="1:7">
      <c r="A184" s="273" t="s">
        <v>410</v>
      </c>
      <c r="B184" s="269" t="s">
        <v>411</v>
      </c>
      <c r="C184" s="270">
        <f t="shared" si="6"/>
        <v>231.5</v>
      </c>
      <c r="D184" s="270">
        <f t="shared" si="5"/>
        <v>231.5</v>
      </c>
      <c r="E184" s="270"/>
      <c r="F184" s="271">
        <v>231.5</v>
      </c>
      <c r="G184" s="272"/>
    </row>
    <row r="185" s="42" customFormat="1" ht="16.35" customHeight="1" spans="1:7">
      <c r="A185" s="273" t="s">
        <v>412</v>
      </c>
      <c r="B185" s="269" t="s">
        <v>413</v>
      </c>
      <c r="C185" s="270">
        <f t="shared" si="6"/>
        <v>32.8</v>
      </c>
      <c r="D185" s="270">
        <f t="shared" si="5"/>
        <v>32.8</v>
      </c>
      <c r="E185" s="270"/>
      <c r="F185" s="271">
        <v>32.8</v>
      </c>
      <c r="G185" s="272"/>
    </row>
    <row r="186" s="42" customFormat="1" ht="16.35" customHeight="1" spans="1:7">
      <c r="A186" s="273" t="s">
        <v>414</v>
      </c>
      <c r="B186" s="269" t="s">
        <v>415</v>
      </c>
      <c r="C186" s="270">
        <f t="shared" si="6"/>
        <v>198.7</v>
      </c>
      <c r="D186" s="270">
        <f t="shared" si="5"/>
        <v>198.7</v>
      </c>
      <c r="E186" s="270"/>
      <c r="F186" s="271">
        <v>198.7</v>
      </c>
      <c r="G186" s="272"/>
    </row>
    <row r="187" s="42" customFormat="1" ht="16.35" customHeight="1" spans="1:7">
      <c r="A187" s="273" t="s">
        <v>416</v>
      </c>
      <c r="B187" s="269" t="s">
        <v>417</v>
      </c>
      <c r="C187" s="270">
        <f t="shared" si="6"/>
        <v>57.9</v>
      </c>
      <c r="D187" s="270">
        <f t="shared" si="5"/>
        <v>57.9</v>
      </c>
      <c r="E187" s="270"/>
      <c r="F187" s="271">
        <v>57.9</v>
      </c>
      <c r="G187" s="272"/>
    </row>
    <row r="188" s="42" customFormat="1" ht="16.35" customHeight="1" spans="1:7">
      <c r="A188" s="273" t="s">
        <v>418</v>
      </c>
      <c r="B188" s="269" t="s">
        <v>419</v>
      </c>
      <c r="C188" s="270">
        <f t="shared" si="6"/>
        <v>45.9</v>
      </c>
      <c r="D188" s="270">
        <f t="shared" si="5"/>
        <v>45.9</v>
      </c>
      <c r="E188" s="270"/>
      <c r="F188" s="271">
        <v>45.9</v>
      </c>
      <c r="G188" s="272"/>
    </row>
    <row r="189" s="42" customFormat="1" ht="16.35" customHeight="1" spans="1:7">
      <c r="A189" s="273" t="s">
        <v>420</v>
      </c>
      <c r="B189" s="269" t="s">
        <v>421</v>
      </c>
      <c r="C189" s="270">
        <f t="shared" si="6"/>
        <v>12</v>
      </c>
      <c r="D189" s="270">
        <f t="shared" si="5"/>
        <v>12</v>
      </c>
      <c r="E189" s="270"/>
      <c r="F189" s="271">
        <v>12</v>
      </c>
      <c r="G189" s="272"/>
    </row>
    <row r="190" s="42" customFormat="1" ht="16.35" customHeight="1" spans="1:7">
      <c r="A190" s="273" t="s">
        <v>422</v>
      </c>
      <c r="B190" s="269" t="s">
        <v>423</v>
      </c>
      <c r="C190" s="270">
        <f t="shared" si="6"/>
        <v>102</v>
      </c>
      <c r="D190" s="270">
        <f t="shared" si="5"/>
        <v>102</v>
      </c>
      <c r="E190" s="270"/>
      <c r="F190" s="271">
        <v>102</v>
      </c>
      <c r="G190" s="272"/>
    </row>
    <row r="191" s="42" customFormat="1" ht="16.35" customHeight="1" spans="1:7">
      <c r="A191" s="273" t="s">
        <v>424</v>
      </c>
      <c r="B191" s="269" t="s">
        <v>425</v>
      </c>
      <c r="C191" s="270">
        <f t="shared" si="6"/>
        <v>2.43</v>
      </c>
      <c r="D191" s="270">
        <f t="shared" si="5"/>
        <v>2.43</v>
      </c>
      <c r="E191" s="270"/>
      <c r="F191" s="271">
        <v>2.43</v>
      </c>
      <c r="G191" s="272"/>
    </row>
    <row r="192" s="42" customFormat="1" ht="16.35" customHeight="1" spans="1:7">
      <c r="A192" s="273" t="s">
        <v>426</v>
      </c>
      <c r="B192" s="269" t="s">
        <v>427</v>
      </c>
      <c r="C192" s="270">
        <f t="shared" si="6"/>
        <v>99.57</v>
      </c>
      <c r="D192" s="270">
        <f t="shared" si="5"/>
        <v>99.57</v>
      </c>
      <c r="E192" s="270"/>
      <c r="F192" s="271">
        <v>99.57</v>
      </c>
      <c r="G192" s="272"/>
    </row>
    <row r="193" s="42" customFormat="1" ht="16.35" customHeight="1" spans="1:7">
      <c r="A193" s="273" t="s">
        <v>428</v>
      </c>
      <c r="B193" s="269" t="s">
        <v>429</v>
      </c>
      <c r="C193" s="270">
        <f t="shared" si="6"/>
        <v>103.33</v>
      </c>
      <c r="D193" s="270">
        <f t="shared" si="5"/>
        <v>103.33</v>
      </c>
      <c r="E193" s="270"/>
      <c r="F193" s="271">
        <v>103.33</v>
      </c>
      <c r="G193" s="272"/>
    </row>
    <row r="194" s="42" customFormat="1" ht="16.35" customHeight="1" spans="1:7">
      <c r="A194" s="273" t="s">
        <v>430</v>
      </c>
      <c r="B194" s="269" t="s">
        <v>431</v>
      </c>
      <c r="C194" s="270">
        <f t="shared" si="6"/>
        <v>103.33</v>
      </c>
      <c r="D194" s="270">
        <f t="shared" si="5"/>
        <v>103.33</v>
      </c>
      <c r="E194" s="270"/>
      <c r="F194" s="271">
        <v>103.33</v>
      </c>
      <c r="G194" s="272"/>
    </row>
    <row r="195" s="42" customFormat="1" ht="16.35" customHeight="1" spans="1:7">
      <c r="A195" s="273" t="s">
        <v>432</v>
      </c>
      <c r="B195" s="269" t="s">
        <v>433</v>
      </c>
      <c r="C195" s="270">
        <f t="shared" si="6"/>
        <v>290</v>
      </c>
      <c r="D195" s="270">
        <f t="shared" si="5"/>
        <v>290</v>
      </c>
      <c r="E195" s="270"/>
      <c r="F195" s="271">
        <v>290</v>
      </c>
      <c r="G195" s="272"/>
    </row>
    <row r="196" s="42" customFormat="1" ht="16.35" customHeight="1" spans="1:7">
      <c r="A196" s="273" t="s">
        <v>434</v>
      </c>
      <c r="B196" s="269" t="s">
        <v>435</v>
      </c>
      <c r="C196" s="270">
        <f t="shared" si="6"/>
        <v>290</v>
      </c>
      <c r="D196" s="270">
        <f t="shared" si="5"/>
        <v>290</v>
      </c>
      <c r="E196" s="270"/>
      <c r="F196" s="271">
        <v>290</v>
      </c>
      <c r="G196" s="272"/>
    </row>
    <row r="197" s="42" customFormat="1" ht="16.35" customHeight="1" spans="1:7">
      <c r="A197" s="273" t="s">
        <v>436</v>
      </c>
      <c r="B197" s="269" t="s">
        <v>437</v>
      </c>
      <c r="C197" s="270">
        <f t="shared" si="6"/>
        <v>191.8879</v>
      </c>
      <c r="D197" s="270">
        <f t="shared" si="5"/>
        <v>191.8879</v>
      </c>
      <c r="E197" s="270">
        <v>121.3879</v>
      </c>
      <c r="F197" s="271">
        <v>70.5</v>
      </c>
      <c r="G197" s="272"/>
    </row>
    <row r="198" s="42" customFormat="1" ht="16.35" customHeight="1" spans="1:7">
      <c r="A198" s="273" t="s">
        <v>438</v>
      </c>
      <c r="B198" s="269" t="s">
        <v>104</v>
      </c>
      <c r="C198" s="270">
        <f t="shared" si="6"/>
        <v>121.3879</v>
      </c>
      <c r="D198" s="270">
        <f t="shared" si="5"/>
        <v>121.3879</v>
      </c>
      <c r="E198" s="270">
        <v>121.3879</v>
      </c>
      <c r="F198" s="271"/>
      <c r="G198" s="272"/>
    </row>
    <row r="199" s="42" customFormat="1" ht="16.35" customHeight="1" spans="1:7">
      <c r="A199" s="273" t="s">
        <v>439</v>
      </c>
      <c r="B199" s="269" t="s">
        <v>113</v>
      </c>
      <c r="C199" s="270">
        <f t="shared" si="6"/>
        <v>0.5</v>
      </c>
      <c r="D199" s="270">
        <f t="shared" si="5"/>
        <v>0.5</v>
      </c>
      <c r="E199" s="270"/>
      <c r="F199" s="271">
        <v>0.5</v>
      </c>
      <c r="G199" s="272"/>
    </row>
    <row r="200" s="42" customFormat="1" ht="16.35" customHeight="1" spans="1:7">
      <c r="A200" s="273" t="s">
        <v>440</v>
      </c>
      <c r="B200" s="269" t="s">
        <v>441</v>
      </c>
      <c r="C200" s="270">
        <f t="shared" si="6"/>
        <v>70</v>
      </c>
      <c r="D200" s="270">
        <f t="shared" si="5"/>
        <v>70</v>
      </c>
      <c r="E200" s="270"/>
      <c r="F200" s="271">
        <v>70</v>
      </c>
      <c r="G200" s="272"/>
    </row>
    <row r="201" s="42" customFormat="1" ht="16.35" customHeight="1" spans="1:7">
      <c r="A201" s="273" t="s">
        <v>442</v>
      </c>
      <c r="B201" s="269" t="s">
        <v>443</v>
      </c>
      <c r="C201" s="270">
        <f t="shared" si="6"/>
        <v>4.68</v>
      </c>
      <c r="D201" s="270">
        <f t="shared" si="5"/>
        <v>4.68</v>
      </c>
      <c r="E201" s="270"/>
      <c r="F201" s="271">
        <v>4.68</v>
      </c>
      <c r="G201" s="272"/>
    </row>
    <row r="202" s="42" customFormat="1" ht="16.35" customHeight="1" spans="1:7">
      <c r="A202" s="273" t="s">
        <v>444</v>
      </c>
      <c r="B202" s="269" t="s">
        <v>445</v>
      </c>
      <c r="C202" s="270">
        <f t="shared" si="6"/>
        <v>4.68</v>
      </c>
      <c r="D202" s="270">
        <f t="shared" si="5"/>
        <v>4.68</v>
      </c>
      <c r="E202" s="270"/>
      <c r="F202" s="271">
        <v>4.68</v>
      </c>
      <c r="G202" s="272"/>
    </row>
    <row r="203" s="42" customFormat="1" ht="16.35" customHeight="1" spans="1:7">
      <c r="A203" s="273" t="s">
        <v>446</v>
      </c>
      <c r="B203" s="269" t="s">
        <v>67</v>
      </c>
      <c r="C203" s="270">
        <f t="shared" si="6"/>
        <v>3629.88033</v>
      </c>
      <c r="D203" s="270">
        <f>E203+F203</f>
        <v>3558.88033</v>
      </c>
      <c r="E203" s="270">
        <v>1928.10033</v>
      </c>
      <c r="F203" s="271">
        <v>1630.78</v>
      </c>
      <c r="G203" s="272">
        <v>71</v>
      </c>
    </row>
    <row r="204" s="42" customFormat="1" ht="16.35" customHeight="1" spans="1:7">
      <c r="A204" s="273" t="s">
        <v>447</v>
      </c>
      <c r="B204" s="269" t="s">
        <v>448</v>
      </c>
      <c r="C204" s="270">
        <f t="shared" si="6"/>
        <v>596.23988</v>
      </c>
      <c r="D204" s="270">
        <f>E204+F204</f>
        <v>596.23988</v>
      </c>
      <c r="E204" s="270">
        <v>459.49988</v>
      </c>
      <c r="F204" s="271">
        <v>136.74</v>
      </c>
      <c r="G204" s="272"/>
    </row>
    <row r="205" s="42" customFormat="1" ht="16.35" customHeight="1" spans="1:7">
      <c r="A205" s="273" t="s">
        <v>449</v>
      </c>
      <c r="B205" s="269" t="s">
        <v>104</v>
      </c>
      <c r="C205" s="270">
        <f t="shared" si="6"/>
        <v>459.49988</v>
      </c>
      <c r="D205" s="270">
        <f>E205+F205</f>
        <v>459.49988</v>
      </c>
      <c r="E205" s="270">
        <v>459.49988</v>
      </c>
      <c r="F205" s="271"/>
      <c r="G205" s="272"/>
    </row>
    <row r="206" s="42" customFormat="1" ht="16.35" customHeight="1" spans="1:7">
      <c r="A206" s="273" t="s">
        <v>450</v>
      </c>
      <c r="B206" s="269" t="s">
        <v>451</v>
      </c>
      <c r="C206" s="270">
        <f t="shared" si="6"/>
        <v>136.74</v>
      </c>
      <c r="D206" s="270">
        <f>E206+F206</f>
        <v>136.74</v>
      </c>
      <c r="E206" s="270"/>
      <c r="F206" s="271">
        <v>136.74</v>
      </c>
      <c r="G206" s="272"/>
    </row>
    <row r="207" s="42" customFormat="1" ht="16.35" customHeight="1" spans="1:7">
      <c r="A207" s="273" t="s">
        <v>452</v>
      </c>
      <c r="B207" s="269" t="s">
        <v>453</v>
      </c>
      <c r="C207" s="270">
        <f t="shared" si="6"/>
        <v>254.8848</v>
      </c>
      <c r="D207" s="270">
        <f>E207+F207</f>
        <v>254.8848</v>
      </c>
      <c r="E207" s="270">
        <v>96.0948</v>
      </c>
      <c r="F207" s="271">
        <v>158.79</v>
      </c>
      <c r="G207" s="272"/>
    </row>
    <row r="208" s="42" customFormat="1" ht="16.35" customHeight="1" spans="1:7">
      <c r="A208" s="273" t="s">
        <v>454</v>
      </c>
      <c r="B208" s="269" t="s">
        <v>455</v>
      </c>
      <c r="C208" s="270">
        <f t="shared" si="6"/>
        <v>96.0948</v>
      </c>
      <c r="D208" s="270">
        <f>E208+F208</f>
        <v>96.0948</v>
      </c>
      <c r="E208" s="270">
        <v>96.0948</v>
      </c>
      <c r="F208" s="271"/>
      <c r="G208" s="272"/>
    </row>
    <row r="209" s="42" customFormat="1" ht="16.35" customHeight="1" spans="1:7">
      <c r="A209" s="273" t="s">
        <v>456</v>
      </c>
      <c r="B209" s="269" t="s">
        <v>457</v>
      </c>
      <c r="C209" s="270">
        <f t="shared" si="6"/>
        <v>158.79</v>
      </c>
      <c r="D209" s="270">
        <f>E209+F209</f>
        <v>158.79</v>
      </c>
      <c r="E209" s="270"/>
      <c r="F209" s="271">
        <v>158.79</v>
      </c>
      <c r="G209" s="272"/>
    </row>
    <row r="210" s="42" customFormat="1" ht="16.35" customHeight="1" spans="1:7">
      <c r="A210" s="273" t="s">
        <v>458</v>
      </c>
      <c r="B210" s="269" t="s">
        <v>459</v>
      </c>
      <c r="C210" s="270">
        <f t="shared" si="6"/>
        <v>339.86</v>
      </c>
      <c r="D210" s="270">
        <f>E210+F210</f>
        <v>268.86</v>
      </c>
      <c r="E210" s="270"/>
      <c r="F210" s="271">
        <v>268.86</v>
      </c>
      <c r="G210" s="272">
        <v>71</v>
      </c>
    </row>
    <row r="211" s="42" customFormat="1" ht="16.35" customHeight="1" spans="1:7">
      <c r="A211" s="273">
        <v>2100401</v>
      </c>
      <c r="B211" s="269" t="s">
        <v>460</v>
      </c>
      <c r="C211" s="270">
        <f t="shared" si="6"/>
        <v>71</v>
      </c>
      <c r="D211" s="270"/>
      <c r="E211" s="270"/>
      <c r="F211" s="271"/>
      <c r="G211" s="272">
        <v>71</v>
      </c>
    </row>
    <row r="212" s="42" customFormat="1" ht="16.35" customHeight="1" spans="1:7">
      <c r="A212" s="273" t="s">
        <v>461</v>
      </c>
      <c r="B212" s="269" t="s">
        <v>462</v>
      </c>
      <c r="C212" s="270">
        <f>D212+G212</f>
        <v>2</v>
      </c>
      <c r="D212" s="270">
        <f t="shared" ref="D212:D267" si="7">E212+F212</f>
        <v>2</v>
      </c>
      <c r="E212" s="270"/>
      <c r="F212" s="271">
        <v>2</v>
      </c>
      <c r="G212" s="272"/>
    </row>
    <row r="213" s="42" customFormat="1" ht="16.35" customHeight="1" spans="1:7">
      <c r="A213" s="273" t="s">
        <v>463</v>
      </c>
      <c r="B213" s="269" t="s">
        <v>464</v>
      </c>
      <c r="C213" s="270">
        <f>D213+G213</f>
        <v>6.35</v>
      </c>
      <c r="D213" s="270">
        <f t="shared" si="7"/>
        <v>6.35</v>
      </c>
      <c r="E213" s="270"/>
      <c r="F213" s="271">
        <v>6.35</v>
      </c>
      <c r="G213" s="272"/>
    </row>
    <row r="214" s="42" customFormat="1" ht="16.35" customHeight="1" spans="1:7">
      <c r="A214" s="273" t="s">
        <v>465</v>
      </c>
      <c r="B214" s="269" t="s">
        <v>466</v>
      </c>
      <c r="C214" s="270">
        <f>D214+G214</f>
        <v>95.71</v>
      </c>
      <c r="D214" s="270">
        <f t="shared" si="7"/>
        <v>95.71</v>
      </c>
      <c r="E214" s="270"/>
      <c r="F214" s="271">
        <v>95.71</v>
      </c>
      <c r="G214" s="272"/>
    </row>
    <row r="215" s="42" customFormat="1" ht="16.35" customHeight="1" spans="1:7">
      <c r="A215" s="273" t="s">
        <v>467</v>
      </c>
      <c r="B215" s="269" t="s">
        <v>468</v>
      </c>
      <c r="C215" s="270">
        <f>D215+G215</f>
        <v>106.57</v>
      </c>
      <c r="D215" s="270">
        <f t="shared" si="7"/>
        <v>106.57</v>
      </c>
      <c r="E215" s="270"/>
      <c r="F215" s="271">
        <v>106.57</v>
      </c>
      <c r="G215" s="272"/>
    </row>
    <row r="216" s="42" customFormat="1" ht="16.35" customHeight="1" spans="1:7">
      <c r="A216" s="273" t="s">
        <v>469</v>
      </c>
      <c r="B216" s="269" t="s">
        <v>470</v>
      </c>
      <c r="C216" s="270">
        <f>D216+G216</f>
        <v>25.29</v>
      </c>
      <c r="D216" s="270">
        <f t="shared" si="7"/>
        <v>25.29</v>
      </c>
      <c r="E216" s="270"/>
      <c r="F216" s="271">
        <v>25.29</v>
      </c>
      <c r="G216" s="272"/>
    </row>
    <row r="217" s="42" customFormat="1" ht="16.35" customHeight="1" spans="1:7">
      <c r="A217" s="273" t="s">
        <v>471</v>
      </c>
      <c r="B217" s="269" t="s">
        <v>472</v>
      </c>
      <c r="C217" s="270">
        <f>D217+G217</f>
        <v>32.94</v>
      </c>
      <c r="D217" s="270">
        <f t="shared" si="7"/>
        <v>32.94</v>
      </c>
      <c r="E217" s="270"/>
      <c r="F217" s="271">
        <v>32.94</v>
      </c>
      <c r="G217" s="272"/>
    </row>
    <row r="218" s="42" customFormat="1" ht="16.35" customHeight="1" spans="1:7">
      <c r="A218" s="273" t="s">
        <v>473</v>
      </c>
      <c r="B218" s="269" t="s">
        <v>474</v>
      </c>
      <c r="C218" s="270">
        <f>D218+G218</f>
        <v>55.17</v>
      </c>
      <c r="D218" s="270">
        <f t="shared" si="7"/>
        <v>55.17</v>
      </c>
      <c r="E218" s="270"/>
      <c r="F218" s="271">
        <v>55.17</v>
      </c>
      <c r="G218" s="272"/>
    </row>
    <row r="219" s="42" customFormat="1" ht="16.35" customHeight="1" spans="1:7">
      <c r="A219" s="273" t="s">
        <v>475</v>
      </c>
      <c r="B219" s="269" t="s">
        <v>476</v>
      </c>
      <c r="C219" s="270">
        <f>D219+G219</f>
        <v>55.17</v>
      </c>
      <c r="D219" s="270">
        <f t="shared" si="7"/>
        <v>55.17</v>
      </c>
      <c r="E219" s="270"/>
      <c r="F219" s="271">
        <v>55.17</v>
      </c>
      <c r="G219" s="272"/>
    </row>
    <row r="220" s="42" customFormat="1" ht="16.35" customHeight="1" spans="1:7">
      <c r="A220" s="273" t="s">
        <v>477</v>
      </c>
      <c r="B220" s="269" t="s">
        <v>478</v>
      </c>
      <c r="C220" s="270">
        <f>D220+G220</f>
        <v>1615.09195</v>
      </c>
      <c r="D220" s="270">
        <f t="shared" si="7"/>
        <v>1615.09195</v>
      </c>
      <c r="E220" s="270">
        <v>1221.09195</v>
      </c>
      <c r="F220" s="271">
        <v>394</v>
      </c>
      <c r="G220" s="272"/>
    </row>
    <row r="221" s="42" customFormat="1" ht="16.35" customHeight="1" spans="1:7">
      <c r="A221" s="273" t="s">
        <v>479</v>
      </c>
      <c r="B221" s="269" t="s">
        <v>480</v>
      </c>
      <c r="C221" s="270">
        <f>D221+G221</f>
        <v>253.017643</v>
      </c>
      <c r="D221" s="270">
        <f t="shared" si="7"/>
        <v>253.017643</v>
      </c>
      <c r="E221" s="270">
        <v>253.017643</v>
      </c>
      <c r="F221" s="271"/>
      <c r="G221" s="272"/>
    </row>
    <row r="222" s="42" customFormat="1" ht="16.35" customHeight="1" spans="1:7">
      <c r="A222" s="273" t="s">
        <v>481</v>
      </c>
      <c r="B222" s="269" t="s">
        <v>482</v>
      </c>
      <c r="C222" s="270">
        <f>D222+G222</f>
        <v>834.970238</v>
      </c>
      <c r="D222" s="270">
        <f t="shared" si="7"/>
        <v>834.970238</v>
      </c>
      <c r="E222" s="270">
        <v>834.970238</v>
      </c>
      <c r="F222" s="271"/>
      <c r="G222" s="272"/>
    </row>
    <row r="223" s="42" customFormat="1" ht="16.35" customHeight="1" spans="1:7">
      <c r="A223" s="273" t="s">
        <v>483</v>
      </c>
      <c r="B223" s="269" t="s">
        <v>484</v>
      </c>
      <c r="C223" s="270">
        <f>D223+G223</f>
        <v>144</v>
      </c>
      <c r="D223" s="270">
        <f t="shared" si="7"/>
        <v>144</v>
      </c>
      <c r="E223" s="270"/>
      <c r="F223" s="271">
        <v>144</v>
      </c>
      <c r="G223" s="272"/>
    </row>
    <row r="224" s="42" customFormat="1" ht="16.35" customHeight="1" spans="1:7">
      <c r="A224" s="273" t="s">
        <v>485</v>
      </c>
      <c r="B224" s="269" t="s">
        <v>486</v>
      </c>
      <c r="C224" s="270">
        <f>D224+G224</f>
        <v>383.104069</v>
      </c>
      <c r="D224" s="270">
        <f t="shared" si="7"/>
        <v>383.104069</v>
      </c>
      <c r="E224" s="270">
        <v>133.104069</v>
      </c>
      <c r="F224" s="271">
        <v>250</v>
      </c>
      <c r="G224" s="272"/>
    </row>
    <row r="225" s="42" customFormat="1" ht="16.35" customHeight="1" spans="1:7">
      <c r="A225" s="273" t="s">
        <v>487</v>
      </c>
      <c r="B225" s="269" t="s">
        <v>488</v>
      </c>
      <c r="C225" s="270">
        <f>D225+G225</f>
        <v>590</v>
      </c>
      <c r="D225" s="270">
        <f t="shared" si="7"/>
        <v>590</v>
      </c>
      <c r="E225" s="270"/>
      <c r="F225" s="271">
        <v>590</v>
      </c>
      <c r="G225" s="272"/>
    </row>
    <row r="226" s="42" customFormat="1" ht="16.35" customHeight="1" spans="1:7">
      <c r="A226" s="273" t="s">
        <v>489</v>
      </c>
      <c r="B226" s="269" t="s">
        <v>490</v>
      </c>
      <c r="C226" s="270">
        <f>D226+G226</f>
        <v>590</v>
      </c>
      <c r="D226" s="270">
        <f t="shared" si="7"/>
        <v>590</v>
      </c>
      <c r="E226" s="270"/>
      <c r="F226" s="271">
        <v>590</v>
      </c>
      <c r="G226" s="272"/>
    </row>
    <row r="227" s="42" customFormat="1" ht="16.35" customHeight="1" spans="1:7">
      <c r="A227" s="273" t="s">
        <v>491</v>
      </c>
      <c r="B227" s="269" t="s">
        <v>492</v>
      </c>
      <c r="C227" s="270">
        <f>D227+G227</f>
        <v>16.1</v>
      </c>
      <c r="D227" s="270">
        <f t="shared" si="7"/>
        <v>16.1</v>
      </c>
      <c r="E227" s="270"/>
      <c r="F227" s="271">
        <v>16.1</v>
      </c>
      <c r="G227" s="272"/>
    </row>
    <row r="228" s="42" customFormat="1" ht="16.35" customHeight="1" spans="1:7">
      <c r="A228" s="273" t="s">
        <v>493</v>
      </c>
      <c r="B228" s="269" t="s">
        <v>494</v>
      </c>
      <c r="C228" s="270">
        <f>D228+G228</f>
        <v>16.1</v>
      </c>
      <c r="D228" s="270">
        <f t="shared" si="7"/>
        <v>16.1</v>
      </c>
      <c r="E228" s="270"/>
      <c r="F228" s="271">
        <v>16.1</v>
      </c>
      <c r="G228" s="272"/>
    </row>
    <row r="229" s="42" customFormat="1" ht="16.35" customHeight="1" spans="1:7">
      <c r="A229" s="273" t="s">
        <v>495</v>
      </c>
      <c r="B229" s="269" t="s">
        <v>496</v>
      </c>
      <c r="C229" s="270">
        <f>D229+G229</f>
        <v>160.2137</v>
      </c>
      <c r="D229" s="270">
        <f t="shared" si="7"/>
        <v>160.2137</v>
      </c>
      <c r="E229" s="270">
        <v>151.4137</v>
      </c>
      <c r="F229" s="271">
        <v>8.8</v>
      </c>
      <c r="G229" s="272"/>
    </row>
    <row r="230" s="42" customFormat="1" ht="16.35" customHeight="1" spans="1:7">
      <c r="A230" s="273" t="s">
        <v>497</v>
      </c>
      <c r="B230" s="269" t="s">
        <v>104</v>
      </c>
      <c r="C230" s="270">
        <f>D230+G230</f>
        <v>151.4137</v>
      </c>
      <c r="D230" s="270">
        <f t="shared" si="7"/>
        <v>151.4137</v>
      </c>
      <c r="E230" s="270">
        <v>151.4137</v>
      </c>
      <c r="F230" s="271"/>
      <c r="G230" s="272"/>
    </row>
    <row r="231" s="42" customFormat="1" ht="16.35" customHeight="1" spans="1:7">
      <c r="A231" s="273" t="s">
        <v>498</v>
      </c>
      <c r="B231" s="269" t="s">
        <v>113</v>
      </c>
      <c r="C231" s="270">
        <f>D231+G231</f>
        <v>5.8</v>
      </c>
      <c r="D231" s="270">
        <f t="shared" si="7"/>
        <v>5.8</v>
      </c>
      <c r="E231" s="270"/>
      <c r="F231" s="271">
        <v>5.8</v>
      </c>
      <c r="G231" s="272"/>
    </row>
    <row r="232" s="42" customFormat="1" ht="16.35" customHeight="1" spans="1:7">
      <c r="A232" s="273" t="s">
        <v>499</v>
      </c>
      <c r="B232" s="269" t="s">
        <v>500</v>
      </c>
      <c r="C232" s="270">
        <f>D232+G232</f>
        <v>3</v>
      </c>
      <c r="D232" s="270">
        <f t="shared" si="7"/>
        <v>3</v>
      </c>
      <c r="E232" s="270"/>
      <c r="F232" s="271">
        <v>3</v>
      </c>
      <c r="G232" s="272"/>
    </row>
    <row r="233" s="42" customFormat="1" ht="16.35" customHeight="1" spans="1:7">
      <c r="A233" s="273" t="s">
        <v>501</v>
      </c>
      <c r="B233" s="269" t="s">
        <v>502</v>
      </c>
      <c r="C233" s="270">
        <f>D233+G233</f>
        <v>2.32</v>
      </c>
      <c r="D233" s="270">
        <f t="shared" si="7"/>
        <v>2.32</v>
      </c>
      <c r="E233" s="270"/>
      <c r="F233" s="271">
        <v>2.32</v>
      </c>
      <c r="G233" s="272"/>
    </row>
    <row r="234" s="42" customFormat="1" ht="16.35" customHeight="1" spans="1:7">
      <c r="A234" s="273" t="s">
        <v>503</v>
      </c>
      <c r="B234" s="269" t="s">
        <v>504</v>
      </c>
      <c r="C234" s="270">
        <f t="shared" ref="C234:C297" si="8">D234+G234</f>
        <v>2.32</v>
      </c>
      <c r="D234" s="270">
        <f t="shared" si="7"/>
        <v>2.32</v>
      </c>
      <c r="E234" s="270"/>
      <c r="F234" s="271">
        <v>2.32</v>
      </c>
      <c r="G234" s="272"/>
    </row>
    <row r="235" s="42" customFormat="1" ht="16.35" customHeight="1" spans="1:7">
      <c r="A235" s="273" t="s">
        <v>505</v>
      </c>
      <c r="B235" s="269" t="s">
        <v>68</v>
      </c>
      <c r="C235" s="270">
        <f t="shared" si="8"/>
        <v>4789</v>
      </c>
      <c r="D235" s="270">
        <f t="shared" si="7"/>
        <v>4789</v>
      </c>
      <c r="E235" s="270"/>
      <c r="F235" s="271">
        <v>4789</v>
      </c>
      <c r="G235" s="272"/>
    </row>
    <row r="236" s="42" customFormat="1" ht="16.35" customHeight="1" spans="1:7">
      <c r="A236" s="273" t="s">
        <v>506</v>
      </c>
      <c r="B236" s="269" t="s">
        <v>507</v>
      </c>
      <c r="C236" s="270">
        <f t="shared" si="8"/>
        <v>4719</v>
      </c>
      <c r="D236" s="270">
        <f t="shared" si="7"/>
        <v>4719</v>
      </c>
      <c r="E236" s="270"/>
      <c r="F236" s="271">
        <v>4719</v>
      </c>
      <c r="G236" s="272"/>
    </row>
    <row r="237" s="42" customFormat="1" ht="16.35" customHeight="1" spans="1:7">
      <c r="A237" s="273" t="s">
        <v>508</v>
      </c>
      <c r="B237" s="269" t="s">
        <v>509</v>
      </c>
      <c r="C237" s="270">
        <f t="shared" si="8"/>
        <v>3919</v>
      </c>
      <c r="D237" s="270">
        <f t="shared" si="7"/>
        <v>3919</v>
      </c>
      <c r="E237" s="270"/>
      <c r="F237" s="271">
        <v>3919</v>
      </c>
      <c r="G237" s="272"/>
    </row>
    <row r="238" s="42" customFormat="1" ht="16.35" customHeight="1" spans="1:7">
      <c r="A238" s="273" t="s">
        <v>510</v>
      </c>
      <c r="B238" s="269" t="s">
        <v>511</v>
      </c>
      <c r="C238" s="270">
        <f t="shared" si="8"/>
        <v>800</v>
      </c>
      <c r="D238" s="270">
        <f t="shared" si="7"/>
        <v>800</v>
      </c>
      <c r="E238" s="270"/>
      <c r="F238" s="271">
        <v>800</v>
      </c>
      <c r="G238" s="272"/>
    </row>
    <row r="239" s="42" customFormat="1" ht="16.35" customHeight="1" spans="1:7">
      <c r="A239" s="273" t="s">
        <v>512</v>
      </c>
      <c r="B239" s="269" t="s">
        <v>513</v>
      </c>
      <c r="C239" s="270">
        <f t="shared" si="8"/>
        <v>20</v>
      </c>
      <c r="D239" s="270">
        <f t="shared" si="7"/>
        <v>20</v>
      </c>
      <c r="E239" s="270"/>
      <c r="F239" s="271">
        <v>20</v>
      </c>
      <c r="G239" s="272"/>
    </row>
    <row r="240" s="42" customFormat="1" ht="16.35" customHeight="1" spans="1:7">
      <c r="A240" s="273" t="s">
        <v>514</v>
      </c>
      <c r="B240" s="269" t="s">
        <v>515</v>
      </c>
      <c r="C240" s="270">
        <f t="shared" si="8"/>
        <v>20</v>
      </c>
      <c r="D240" s="270">
        <f t="shared" si="7"/>
        <v>20</v>
      </c>
      <c r="E240" s="270"/>
      <c r="F240" s="271">
        <v>20</v>
      </c>
      <c r="G240" s="272"/>
    </row>
    <row r="241" s="42" customFormat="1" ht="16.35" customHeight="1" spans="1:7">
      <c r="A241" s="273" t="s">
        <v>516</v>
      </c>
      <c r="B241" s="269" t="s">
        <v>517</v>
      </c>
      <c r="C241" s="270">
        <f t="shared" si="8"/>
        <v>50</v>
      </c>
      <c r="D241" s="270">
        <f t="shared" si="7"/>
        <v>50</v>
      </c>
      <c r="E241" s="270"/>
      <c r="F241" s="271">
        <v>50</v>
      </c>
      <c r="G241" s="272"/>
    </row>
    <row r="242" s="42" customFormat="1" ht="16.35" customHeight="1" spans="1:7">
      <c r="A242" s="273" t="s">
        <v>518</v>
      </c>
      <c r="B242" s="269" t="s">
        <v>519</v>
      </c>
      <c r="C242" s="270">
        <f t="shared" si="8"/>
        <v>50</v>
      </c>
      <c r="D242" s="270">
        <f t="shared" si="7"/>
        <v>50</v>
      </c>
      <c r="E242" s="270"/>
      <c r="F242" s="271">
        <v>50</v>
      </c>
      <c r="G242" s="272"/>
    </row>
    <row r="243" s="42" customFormat="1" ht="16.35" customHeight="1" spans="1:7">
      <c r="A243" s="273" t="s">
        <v>520</v>
      </c>
      <c r="B243" s="269" t="s">
        <v>69</v>
      </c>
      <c r="C243" s="270">
        <f t="shared" si="8"/>
        <v>4218.8634</v>
      </c>
      <c r="D243" s="270">
        <f t="shared" si="7"/>
        <v>3332.8634</v>
      </c>
      <c r="E243" s="270">
        <v>951.8634</v>
      </c>
      <c r="F243" s="271">
        <v>2381</v>
      </c>
      <c r="G243" s="272">
        <v>886</v>
      </c>
    </row>
    <row r="244" s="42" customFormat="1" ht="16.35" customHeight="1" spans="1:7">
      <c r="A244" s="273" t="s">
        <v>521</v>
      </c>
      <c r="B244" s="269" t="s">
        <v>522</v>
      </c>
      <c r="C244" s="270">
        <f t="shared" si="8"/>
        <v>2447.8634</v>
      </c>
      <c r="D244" s="270">
        <f t="shared" si="7"/>
        <v>2447.8634</v>
      </c>
      <c r="E244" s="270">
        <v>951.8634</v>
      </c>
      <c r="F244" s="271">
        <v>1496</v>
      </c>
      <c r="G244" s="272"/>
    </row>
    <row r="245" s="42" customFormat="1" ht="16.35" customHeight="1" spans="1:7">
      <c r="A245" s="273" t="s">
        <v>523</v>
      </c>
      <c r="B245" s="269" t="s">
        <v>104</v>
      </c>
      <c r="C245" s="270">
        <f t="shared" si="8"/>
        <v>954.8634</v>
      </c>
      <c r="D245" s="270">
        <f t="shared" si="7"/>
        <v>954.8634</v>
      </c>
      <c r="E245" s="270">
        <v>951.8634</v>
      </c>
      <c r="F245" s="271">
        <v>3</v>
      </c>
      <c r="G245" s="272"/>
    </row>
    <row r="246" s="42" customFormat="1" ht="16.35" customHeight="1" spans="1:7">
      <c r="A246" s="273" t="s">
        <v>524</v>
      </c>
      <c r="B246" s="269" t="s">
        <v>113</v>
      </c>
      <c r="C246" s="270">
        <f t="shared" si="8"/>
        <v>1318</v>
      </c>
      <c r="D246" s="270">
        <f t="shared" si="7"/>
        <v>1318</v>
      </c>
      <c r="E246" s="270"/>
      <c r="F246" s="271">
        <v>1318</v>
      </c>
      <c r="G246" s="272"/>
    </row>
    <row r="247" s="42" customFormat="1" ht="16.35" customHeight="1" spans="1:7">
      <c r="A247" s="273" t="s">
        <v>525</v>
      </c>
      <c r="B247" s="269" t="s">
        <v>526</v>
      </c>
      <c r="C247" s="270">
        <f t="shared" si="8"/>
        <v>175</v>
      </c>
      <c r="D247" s="270">
        <f t="shared" si="7"/>
        <v>175</v>
      </c>
      <c r="E247" s="270"/>
      <c r="F247" s="271">
        <v>175</v>
      </c>
      <c r="G247" s="272"/>
    </row>
    <row r="248" s="42" customFormat="1" ht="16.35" customHeight="1" spans="1:7">
      <c r="A248" s="273" t="s">
        <v>527</v>
      </c>
      <c r="B248" s="269" t="s">
        <v>528</v>
      </c>
      <c r="C248" s="270">
        <f t="shared" si="8"/>
        <v>1451</v>
      </c>
      <c r="D248" s="270">
        <f t="shared" si="7"/>
        <v>765</v>
      </c>
      <c r="E248" s="270"/>
      <c r="F248" s="271">
        <v>765</v>
      </c>
      <c r="G248" s="272">
        <v>686</v>
      </c>
    </row>
    <row r="249" s="42" customFormat="1" ht="16.35" customHeight="1" spans="1:7">
      <c r="A249" s="273" t="s">
        <v>529</v>
      </c>
      <c r="B249" s="269" t="s">
        <v>530</v>
      </c>
      <c r="C249" s="270">
        <f t="shared" si="8"/>
        <v>50</v>
      </c>
      <c r="D249" s="270">
        <f t="shared" si="7"/>
        <v>50</v>
      </c>
      <c r="E249" s="270"/>
      <c r="F249" s="271">
        <v>50</v>
      </c>
      <c r="G249" s="272"/>
    </row>
    <row r="250" s="42" customFormat="1" ht="16.35" customHeight="1" spans="1:7">
      <c r="A250" s="273" t="s">
        <v>531</v>
      </c>
      <c r="B250" s="269" t="s">
        <v>532</v>
      </c>
      <c r="C250" s="270">
        <f t="shared" si="8"/>
        <v>1401</v>
      </c>
      <c r="D250" s="270">
        <f t="shared" si="7"/>
        <v>715</v>
      </c>
      <c r="E250" s="270"/>
      <c r="F250" s="271">
        <v>715</v>
      </c>
      <c r="G250" s="272">
        <v>686</v>
      </c>
    </row>
    <row r="251" s="42" customFormat="1" ht="16.35" customHeight="1" spans="1:7">
      <c r="A251" s="273" t="s">
        <v>533</v>
      </c>
      <c r="B251" s="269" t="s">
        <v>534</v>
      </c>
      <c r="C251" s="270">
        <f t="shared" si="8"/>
        <v>120</v>
      </c>
      <c r="D251" s="270">
        <f t="shared" si="7"/>
        <v>120</v>
      </c>
      <c r="E251" s="270"/>
      <c r="F251" s="271">
        <v>120</v>
      </c>
      <c r="G251" s="272"/>
    </row>
    <row r="252" s="42" customFormat="1" ht="16.35" customHeight="1" spans="1:7">
      <c r="A252" s="273" t="s">
        <v>535</v>
      </c>
      <c r="B252" s="269" t="s">
        <v>536</v>
      </c>
      <c r="C252" s="270">
        <f t="shared" si="8"/>
        <v>120</v>
      </c>
      <c r="D252" s="270">
        <f t="shared" si="7"/>
        <v>120</v>
      </c>
      <c r="E252" s="270"/>
      <c r="F252" s="271">
        <v>120</v>
      </c>
      <c r="G252" s="272"/>
    </row>
    <row r="253" s="42" customFormat="1" ht="16.35" customHeight="1" spans="1:7">
      <c r="A253" s="273" t="s">
        <v>537</v>
      </c>
      <c r="B253" s="269" t="s">
        <v>70</v>
      </c>
      <c r="C253" s="270">
        <f t="shared" si="8"/>
        <v>4857.1193</v>
      </c>
      <c r="D253" s="270">
        <f t="shared" si="7"/>
        <v>3954.1193</v>
      </c>
      <c r="E253" s="270">
        <v>557.2793</v>
      </c>
      <c r="F253" s="271">
        <v>3396.84</v>
      </c>
      <c r="G253" s="272">
        <v>903</v>
      </c>
    </row>
    <row r="254" s="42" customFormat="1" ht="16.35" customHeight="1" spans="1:7">
      <c r="A254" s="273" t="s">
        <v>538</v>
      </c>
      <c r="B254" s="269" t="s">
        <v>539</v>
      </c>
      <c r="C254" s="270">
        <f t="shared" si="8"/>
        <v>1013.6813</v>
      </c>
      <c r="D254" s="270">
        <f t="shared" si="7"/>
        <v>938.6813</v>
      </c>
      <c r="E254" s="270">
        <v>478.3413</v>
      </c>
      <c r="F254" s="271">
        <v>460.34</v>
      </c>
      <c r="G254" s="272">
        <v>75</v>
      </c>
    </row>
    <row r="255" s="42" customFormat="1" ht="16.35" customHeight="1" spans="1:7">
      <c r="A255" s="273" t="s">
        <v>540</v>
      </c>
      <c r="B255" s="269" t="s">
        <v>104</v>
      </c>
      <c r="C255" s="270">
        <f t="shared" si="8"/>
        <v>478.3413</v>
      </c>
      <c r="D255" s="270">
        <f t="shared" si="7"/>
        <v>478.3413</v>
      </c>
      <c r="E255" s="270">
        <v>478.3413</v>
      </c>
      <c r="F255" s="271"/>
      <c r="G255" s="272"/>
    </row>
    <row r="256" s="42" customFormat="1" ht="16.35" customHeight="1" spans="1:7">
      <c r="A256" s="273" t="s">
        <v>541</v>
      </c>
      <c r="B256" s="269" t="s">
        <v>113</v>
      </c>
      <c r="C256" s="270">
        <f t="shared" si="8"/>
        <v>4</v>
      </c>
      <c r="D256" s="270">
        <f t="shared" si="7"/>
        <v>4</v>
      </c>
      <c r="E256" s="270"/>
      <c r="F256" s="271">
        <v>4</v>
      </c>
      <c r="G256" s="272"/>
    </row>
    <row r="257" s="42" customFormat="1" ht="16.35" customHeight="1" spans="1:7">
      <c r="A257" s="273" t="s">
        <v>542</v>
      </c>
      <c r="B257" s="269" t="s">
        <v>543</v>
      </c>
      <c r="C257" s="270">
        <f t="shared" si="8"/>
        <v>18.1</v>
      </c>
      <c r="D257" s="270">
        <f t="shared" si="7"/>
        <v>18.1</v>
      </c>
      <c r="E257" s="270"/>
      <c r="F257" s="271">
        <v>18.1</v>
      </c>
      <c r="G257" s="272"/>
    </row>
    <row r="258" s="42" customFormat="1" ht="16.35" customHeight="1" spans="1:7">
      <c r="A258" s="273" t="s">
        <v>544</v>
      </c>
      <c r="B258" s="269" t="s">
        <v>545</v>
      </c>
      <c r="C258" s="270">
        <f t="shared" si="8"/>
        <v>8</v>
      </c>
      <c r="D258" s="270">
        <f t="shared" si="7"/>
        <v>8</v>
      </c>
      <c r="E258" s="270"/>
      <c r="F258" s="271">
        <v>8</v>
      </c>
      <c r="G258" s="272"/>
    </row>
    <row r="259" s="42" customFormat="1" ht="16.35" customHeight="1" spans="1:7">
      <c r="A259" s="273" t="s">
        <v>546</v>
      </c>
      <c r="B259" s="269" t="s">
        <v>547</v>
      </c>
      <c r="C259" s="270">
        <f t="shared" si="8"/>
        <v>2.08</v>
      </c>
      <c r="D259" s="270">
        <f t="shared" si="7"/>
        <v>2.08</v>
      </c>
      <c r="E259" s="270"/>
      <c r="F259" s="271">
        <v>2.08</v>
      </c>
      <c r="G259" s="272"/>
    </row>
    <row r="260" s="42" customFormat="1" ht="16.35" customHeight="1" spans="1:7">
      <c r="A260" s="273" t="s">
        <v>548</v>
      </c>
      <c r="B260" s="269" t="s">
        <v>549</v>
      </c>
      <c r="C260" s="270">
        <f t="shared" si="8"/>
        <v>391.93</v>
      </c>
      <c r="D260" s="270">
        <f t="shared" si="7"/>
        <v>316.93</v>
      </c>
      <c r="E260" s="270"/>
      <c r="F260" s="271">
        <v>316.93</v>
      </c>
      <c r="G260" s="272">
        <v>75</v>
      </c>
    </row>
    <row r="261" s="42" customFormat="1" ht="16.35" customHeight="1" spans="1:7">
      <c r="A261" s="273" t="s">
        <v>550</v>
      </c>
      <c r="B261" s="269" t="s">
        <v>551</v>
      </c>
      <c r="C261" s="270">
        <f t="shared" si="8"/>
        <v>111.23</v>
      </c>
      <c r="D261" s="270">
        <f t="shared" si="7"/>
        <v>111.23</v>
      </c>
      <c r="E261" s="270"/>
      <c r="F261" s="271">
        <v>111.23</v>
      </c>
      <c r="G261" s="272"/>
    </row>
    <row r="262" s="42" customFormat="1" ht="16.35" customHeight="1" spans="1:7">
      <c r="A262" s="273" t="s">
        <v>552</v>
      </c>
      <c r="B262" s="269" t="s">
        <v>553</v>
      </c>
      <c r="C262" s="270">
        <f t="shared" si="8"/>
        <v>54.77</v>
      </c>
      <c r="D262" s="270">
        <f t="shared" si="7"/>
        <v>54.77</v>
      </c>
      <c r="E262" s="270"/>
      <c r="F262" s="271">
        <v>54.77</v>
      </c>
      <c r="G262" s="272"/>
    </row>
    <row r="263" s="42" customFormat="1" ht="16.35" customHeight="1" spans="1:7">
      <c r="A263" s="273" t="s">
        <v>554</v>
      </c>
      <c r="B263" s="269" t="s">
        <v>555</v>
      </c>
      <c r="C263" s="270">
        <f t="shared" si="8"/>
        <v>54.77</v>
      </c>
      <c r="D263" s="270">
        <f t="shared" si="7"/>
        <v>54.77</v>
      </c>
      <c r="E263" s="270"/>
      <c r="F263" s="271">
        <v>54.77</v>
      </c>
      <c r="G263" s="272"/>
    </row>
    <row r="264" s="42" customFormat="1" ht="16.35" customHeight="1" spans="1:7">
      <c r="A264" s="273" t="s">
        <v>556</v>
      </c>
      <c r="B264" s="269" t="s">
        <v>557</v>
      </c>
      <c r="C264" s="270">
        <f t="shared" si="8"/>
        <v>1184.29</v>
      </c>
      <c r="D264" s="270">
        <f t="shared" si="7"/>
        <v>357.29</v>
      </c>
      <c r="E264" s="270"/>
      <c r="F264" s="271">
        <v>357.29</v>
      </c>
      <c r="G264" s="272">
        <v>827</v>
      </c>
    </row>
    <row r="265" s="42" customFormat="1" ht="16.35" customHeight="1" spans="1:7">
      <c r="A265" s="273" t="s">
        <v>558</v>
      </c>
      <c r="B265" s="269" t="s">
        <v>559</v>
      </c>
      <c r="C265" s="270">
        <f t="shared" si="8"/>
        <v>170.8</v>
      </c>
      <c r="D265" s="270">
        <f t="shared" si="7"/>
        <v>52.8</v>
      </c>
      <c r="E265" s="270"/>
      <c r="F265" s="271">
        <v>52.8</v>
      </c>
      <c r="G265" s="272">
        <v>118</v>
      </c>
    </row>
    <row r="266" s="42" customFormat="1" ht="16.35" customHeight="1" spans="1:7">
      <c r="A266" s="273" t="s">
        <v>560</v>
      </c>
      <c r="B266" s="269" t="s">
        <v>561</v>
      </c>
      <c r="C266" s="270">
        <f t="shared" si="8"/>
        <v>1</v>
      </c>
      <c r="D266" s="270">
        <f t="shared" si="7"/>
        <v>1</v>
      </c>
      <c r="E266" s="270"/>
      <c r="F266" s="271">
        <v>1</v>
      </c>
      <c r="G266" s="272"/>
    </row>
    <row r="267" s="42" customFormat="1" ht="16.35" customHeight="1" spans="1:7">
      <c r="A267" s="273" t="s">
        <v>562</v>
      </c>
      <c r="B267" s="269" t="s">
        <v>563</v>
      </c>
      <c r="C267" s="270">
        <f t="shared" si="8"/>
        <v>36.2</v>
      </c>
      <c r="D267" s="270">
        <f t="shared" si="7"/>
        <v>36.2</v>
      </c>
      <c r="E267" s="270"/>
      <c r="F267" s="271">
        <v>36.2</v>
      </c>
      <c r="G267" s="272"/>
    </row>
    <row r="268" s="42" customFormat="1" ht="16.35" customHeight="1" spans="1:7">
      <c r="A268" s="273" t="s">
        <v>564</v>
      </c>
      <c r="B268" s="269" t="s">
        <v>565</v>
      </c>
      <c r="C268" s="270">
        <f t="shared" si="8"/>
        <v>4.57</v>
      </c>
      <c r="D268" s="270">
        <f t="shared" ref="D268:D323" si="9">E268+F268</f>
        <v>4.57</v>
      </c>
      <c r="E268" s="270"/>
      <c r="F268" s="271">
        <v>4.57</v>
      </c>
      <c r="G268" s="272"/>
    </row>
    <row r="269" s="42" customFormat="1" ht="16.35" customHeight="1" spans="1:7">
      <c r="A269" s="273" t="s">
        <v>566</v>
      </c>
      <c r="B269" s="269" t="s">
        <v>567</v>
      </c>
      <c r="C269" s="270">
        <f t="shared" si="8"/>
        <v>874</v>
      </c>
      <c r="D269" s="270">
        <f t="shared" si="9"/>
        <v>165</v>
      </c>
      <c r="E269" s="270"/>
      <c r="F269" s="271">
        <v>165</v>
      </c>
      <c r="G269" s="272">
        <v>709</v>
      </c>
    </row>
    <row r="270" s="42" customFormat="1" ht="16.35" customHeight="1" spans="1:7">
      <c r="A270" s="273" t="s">
        <v>568</v>
      </c>
      <c r="B270" s="269" t="s">
        <v>569</v>
      </c>
      <c r="C270" s="270">
        <f t="shared" si="8"/>
        <v>97.72</v>
      </c>
      <c r="D270" s="270">
        <f t="shared" si="9"/>
        <v>97.72</v>
      </c>
      <c r="E270" s="270"/>
      <c r="F270" s="271">
        <v>97.72</v>
      </c>
      <c r="G270" s="272"/>
    </row>
    <row r="271" s="42" customFormat="1" ht="16.35" customHeight="1" spans="1:7">
      <c r="A271" s="273" t="s">
        <v>570</v>
      </c>
      <c r="B271" s="269" t="s">
        <v>571</v>
      </c>
      <c r="C271" s="270">
        <f t="shared" si="8"/>
        <v>2449.918</v>
      </c>
      <c r="D271" s="270">
        <f t="shared" si="9"/>
        <v>2449.918</v>
      </c>
      <c r="E271" s="270">
        <v>78.938</v>
      </c>
      <c r="F271" s="271">
        <v>2370.98</v>
      </c>
      <c r="G271" s="272"/>
    </row>
    <row r="272" s="42" customFormat="1" ht="16.35" customHeight="1" spans="1:7">
      <c r="A272" s="273" t="s">
        <v>572</v>
      </c>
      <c r="B272" s="269" t="s">
        <v>104</v>
      </c>
      <c r="C272" s="270">
        <f t="shared" si="8"/>
        <v>78.938</v>
      </c>
      <c r="D272" s="270">
        <f t="shared" si="9"/>
        <v>78.938</v>
      </c>
      <c r="E272" s="270">
        <v>78.938</v>
      </c>
      <c r="F272" s="271"/>
      <c r="G272" s="272"/>
    </row>
    <row r="273" s="42" customFormat="1" ht="16.35" customHeight="1" spans="1:7">
      <c r="A273" s="273" t="s">
        <v>573</v>
      </c>
      <c r="B273" s="269" t="s">
        <v>574</v>
      </c>
      <c r="C273" s="270">
        <f t="shared" si="8"/>
        <v>2370.98</v>
      </c>
      <c r="D273" s="270">
        <f t="shared" si="9"/>
        <v>2370.98</v>
      </c>
      <c r="E273" s="270"/>
      <c r="F273" s="271">
        <v>2370.98</v>
      </c>
      <c r="G273" s="272"/>
    </row>
    <row r="274" s="42" customFormat="1" ht="16.35" customHeight="1" spans="1:7">
      <c r="A274" s="273" t="s">
        <v>575</v>
      </c>
      <c r="B274" s="269" t="s">
        <v>576</v>
      </c>
      <c r="C274" s="270">
        <f t="shared" si="8"/>
        <v>143.95</v>
      </c>
      <c r="D274" s="270">
        <f t="shared" si="9"/>
        <v>143.95</v>
      </c>
      <c r="E274" s="270"/>
      <c r="F274" s="271">
        <v>143.95</v>
      </c>
      <c r="G274" s="272"/>
    </row>
    <row r="275" s="42" customFormat="1" ht="16.35" customHeight="1" spans="1:7">
      <c r="A275" s="273" t="s">
        <v>577</v>
      </c>
      <c r="B275" s="269" t="s">
        <v>578</v>
      </c>
      <c r="C275" s="270">
        <f t="shared" si="8"/>
        <v>30</v>
      </c>
      <c r="D275" s="270">
        <f t="shared" si="9"/>
        <v>30</v>
      </c>
      <c r="E275" s="270"/>
      <c r="F275" s="271">
        <v>30</v>
      </c>
      <c r="G275" s="272"/>
    </row>
    <row r="276" s="42" customFormat="1" ht="16.35" customHeight="1" spans="1:7">
      <c r="A276" s="273" t="s">
        <v>579</v>
      </c>
      <c r="B276" s="269" t="s">
        <v>580</v>
      </c>
      <c r="C276" s="270">
        <f t="shared" si="8"/>
        <v>113.95</v>
      </c>
      <c r="D276" s="270">
        <f t="shared" si="9"/>
        <v>113.95</v>
      </c>
      <c r="E276" s="270"/>
      <c r="F276" s="271">
        <v>113.95</v>
      </c>
      <c r="G276" s="272"/>
    </row>
    <row r="277" s="42" customFormat="1" ht="16.35" customHeight="1" spans="1:7">
      <c r="A277" s="273" t="s">
        <v>581</v>
      </c>
      <c r="B277" s="269" t="s">
        <v>582</v>
      </c>
      <c r="C277" s="270">
        <f t="shared" si="8"/>
        <v>9.51</v>
      </c>
      <c r="D277" s="270">
        <f t="shared" si="9"/>
        <v>9.51</v>
      </c>
      <c r="E277" s="270"/>
      <c r="F277" s="271">
        <v>9.51</v>
      </c>
      <c r="G277" s="272"/>
    </row>
    <row r="278" s="42" customFormat="1" ht="16.35" customHeight="1" spans="1:7">
      <c r="A278" s="273" t="s">
        <v>583</v>
      </c>
      <c r="B278" s="269" t="s">
        <v>584</v>
      </c>
      <c r="C278" s="270">
        <f t="shared" si="8"/>
        <v>9.51</v>
      </c>
      <c r="D278" s="270">
        <f t="shared" si="9"/>
        <v>9.51</v>
      </c>
      <c r="E278" s="270"/>
      <c r="F278" s="271">
        <v>9.51</v>
      </c>
      <c r="G278" s="272"/>
    </row>
    <row r="279" s="42" customFormat="1" ht="16.35" customHeight="1" spans="1:7">
      <c r="A279" s="273" t="s">
        <v>585</v>
      </c>
      <c r="B279" s="269" t="s">
        <v>71</v>
      </c>
      <c r="C279" s="270">
        <f t="shared" si="8"/>
        <v>2379.8476</v>
      </c>
      <c r="D279" s="270">
        <f t="shared" si="9"/>
        <v>994.8476</v>
      </c>
      <c r="E279" s="270">
        <v>402.8476</v>
      </c>
      <c r="F279" s="271">
        <v>592</v>
      </c>
      <c r="G279" s="272">
        <v>1385</v>
      </c>
    </row>
    <row r="280" s="42" customFormat="1" ht="16.35" customHeight="1" spans="1:7">
      <c r="A280" s="273" t="s">
        <v>586</v>
      </c>
      <c r="B280" s="269" t="s">
        <v>587</v>
      </c>
      <c r="C280" s="270">
        <f t="shared" si="8"/>
        <v>2349.8476</v>
      </c>
      <c r="D280" s="270">
        <f t="shared" si="9"/>
        <v>964.8476</v>
      </c>
      <c r="E280" s="270">
        <v>402.8476</v>
      </c>
      <c r="F280" s="271">
        <v>562</v>
      </c>
      <c r="G280" s="272">
        <v>1385</v>
      </c>
    </row>
    <row r="281" s="42" customFormat="1" ht="16.35" customHeight="1" spans="1:7">
      <c r="A281" s="273" t="s">
        <v>588</v>
      </c>
      <c r="B281" s="269" t="s">
        <v>589</v>
      </c>
      <c r="C281" s="270">
        <f t="shared" si="8"/>
        <v>1560</v>
      </c>
      <c r="D281" s="270">
        <f t="shared" si="9"/>
        <v>260</v>
      </c>
      <c r="E281" s="270"/>
      <c r="F281" s="271">
        <v>260</v>
      </c>
      <c r="G281" s="272">
        <v>1300</v>
      </c>
    </row>
    <row r="282" s="42" customFormat="1" ht="16.35" customHeight="1" spans="1:7">
      <c r="A282" s="273" t="s">
        <v>590</v>
      </c>
      <c r="B282" s="269" t="s">
        <v>591</v>
      </c>
      <c r="C282" s="270">
        <f t="shared" si="8"/>
        <v>313.55</v>
      </c>
      <c r="D282" s="270">
        <f t="shared" si="9"/>
        <v>228.55</v>
      </c>
      <c r="E282" s="270"/>
      <c r="F282" s="271">
        <v>228.55</v>
      </c>
      <c r="G282" s="272">
        <v>85</v>
      </c>
    </row>
    <row r="283" s="42" customFormat="1" ht="16.35" customHeight="1" spans="1:7">
      <c r="A283" s="273" t="s">
        <v>592</v>
      </c>
      <c r="B283" s="269" t="s">
        <v>593</v>
      </c>
      <c r="C283" s="270">
        <f t="shared" si="8"/>
        <v>83.3741</v>
      </c>
      <c r="D283" s="270">
        <f t="shared" si="9"/>
        <v>83.3741</v>
      </c>
      <c r="E283" s="270">
        <v>83.3741</v>
      </c>
      <c r="F283" s="271"/>
      <c r="G283" s="272"/>
    </row>
    <row r="284" s="42" customFormat="1" ht="16.35" customHeight="1" spans="1:7">
      <c r="A284" s="273" t="s">
        <v>594</v>
      </c>
      <c r="B284" s="269" t="s">
        <v>595</v>
      </c>
      <c r="C284" s="270">
        <f t="shared" si="8"/>
        <v>392.9235</v>
      </c>
      <c r="D284" s="270">
        <f t="shared" si="9"/>
        <v>392.9235</v>
      </c>
      <c r="E284" s="270">
        <v>319.4735</v>
      </c>
      <c r="F284" s="271">
        <v>73.45</v>
      </c>
      <c r="G284" s="272"/>
    </row>
    <row r="285" s="42" customFormat="1" ht="16.35" customHeight="1" spans="1:7">
      <c r="A285" s="273" t="s">
        <v>596</v>
      </c>
      <c r="B285" s="269" t="s">
        <v>597</v>
      </c>
      <c r="C285" s="270">
        <f t="shared" si="8"/>
        <v>30</v>
      </c>
      <c r="D285" s="270">
        <f t="shared" si="9"/>
        <v>30</v>
      </c>
      <c r="E285" s="270"/>
      <c r="F285" s="271">
        <v>30</v>
      </c>
      <c r="G285" s="272"/>
    </row>
    <row r="286" s="42" customFormat="1" ht="16.35" customHeight="1" spans="1:7">
      <c r="A286" s="273" t="s">
        <v>598</v>
      </c>
      <c r="B286" s="269" t="s">
        <v>599</v>
      </c>
      <c r="C286" s="270">
        <f t="shared" si="8"/>
        <v>30</v>
      </c>
      <c r="D286" s="270">
        <f t="shared" si="9"/>
        <v>30</v>
      </c>
      <c r="E286" s="270"/>
      <c r="F286" s="271">
        <v>30</v>
      </c>
      <c r="G286" s="272"/>
    </row>
    <row r="287" s="42" customFormat="1" ht="16.35" customHeight="1" spans="1:7">
      <c r="A287" s="273" t="s">
        <v>600</v>
      </c>
      <c r="B287" s="269" t="s">
        <v>89</v>
      </c>
      <c r="C287" s="270">
        <f t="shared" si="8"/>
        <v>369.45062</v>
      </c>
      <c r="D287" s="270">
        <f t="shared" si="9"/>
        <v>369.45062</v>
      </c>
      <c r="E287" s="270">
        <v>234.95062</v>
      </c>
      <c r="F287" s="271">
        <v>134.5</v>
      </c>
      <c r="G287" s="272"/>
    </row>
    <row r="288" s="42" customFormat="1" ht="16.35" customHeight="1" spans="1:7">
      <c r="A288" s="273" t="s">
        <v>601</v>
      </c>
      <c r="B288" s="269" t="s">
        <v>602</v>
      </c>
      <c r="C288" s="270">
        <f t="shared" si="8"/>
        <v>369.45062</v>
      </c>
      <c r="D288" s="270">
        <f t="shared" si="9"/>
        <v>369.45062</v>
      </c>
      <c r="E288" s="270">
        <v>234.95062</v>
      </c>
      <c r="F288" s="271">
        <v>134.5</v>
      </c>
      <c r="G288" s="272"/>
    </row>
    <row r="289" s="42" customFormat="1" ht="16.35" customHeight="1" spans="1:7">
      <c r="A289" s="273" t="s">
        <v>603</v>
      </c>
      <c r="B289" s="269" t="s">
        <v>104</v>
      </c>
      <c r="C289" s="270">
        <f t="shared" si="8"/>
        <v>234.95062</v>
      </c>
      <c r="D289" s="270">
        <f t="shared" si="9"/>
        <v>234.95062</v>
      </c>
      <c r="E289" s="270">
        <v>234.95062</v>
      </c>
      <c r="F289" s="271"/>
      <c r="G289" s="272"/>
    </row>
    <row r="290" s="42" customFormat="1" ht="16.35" customHeight="1" spans="1:7">
      <c r="A290" s="273" t="s">
        <v>604</v>
      </c>
      <c r="B290" s="269" t="s">
        <v>113</v>
      </c>
      <c r="C290" s="270">
        <f t="shared" si="8"/>
        <v>134.5</v>
      </c>
      <c r="D290" s="270">
        <f t="shared" si="9"/>
        <v>134.5</v>
      </c>
      <c r="E290" s="270"/>
      <c r="F290" s="271">
        <v>134.5</v>
      </c>
      <c r="G290" s="272"/>
    </row>
    <row r="291" s="42" customFormat="1" ht="16.35" customHeight="1" spans="1:7">
      <c r="A291" s="273" t="s">
        <v>605</v>
      </c>
      <c r="B291" s="269" t="s">
        <v>76</v>
      </c>
      <c r="C291" s="270">
        <f t="shared" si="8"/>
        <v>966.41098</v>
      </c>
      <c r="D291" s="270">
        <f t="shared" si="9"/>
        <v>966.41098</v>
      </c>
      <c r="E291" s="270">
        <v>858.41098</v>
      </c>
      <c r="F291" s="271">
        <v>108</v>
      </c>
      <c r="G291" s="272"/>
    </row>
    <row r="292" s="42" customFormat="1" ht="16.35" customHeight="1" spans="1:7">
      <c r="A292" s="273" t="s">
        <v>606</v>
      </c>
      <c r="B292" s="269" t="s">
        <v>607</v>
      </c>
      <c r="C292" s="270">
        <f t="shared" si="8"/>
        <v>966.41098</v>
      </c>
      <c r="D292" s="270">
        <f t="shared" si="9"/>
        <v>966.41098</v>
      </c>
      <c r="E292" s="270">
        <v>858.41098</v>
      </c>
      <c r="F292" s="271">
        <v>108</v>
      </c>
      <c r="G292" s="272"/>
    </row>
    <row r="293" s="42" customFormat="1" ht="16.35" customHeight="1" spans="1:7">
      <c r="A293" s="273" t="s">
        <v>608</v>
      </c>
      <c r="B293" s="269" t="s">
        <v>104</v>
      </c>
      <c r="C293" s="270">
        <f t="shared" si="8"/>
        <v>858.41098</v>
      </c>
      <c r="D293" s="270">
        <f t="shared" si="9"/>
        <v>858.41098</v>
      </c>
      <c r="E293" s="270">
        <v>858.41098</v>
      </c>
      <c r="F293" s="271"/>
      <c r="G293" s="272"/>
    </row>
    <row r="294" s="42" customFormat="1" ht="16.35" customHeight="1" spans="1:7">
      <c r="A294" s="273" t="s">
        <v>609</v>
      </c>
      <c r="B294" s="269" t="s">
        <v>610</v>
      </c>
      <c r="C294" s="270">
        <f t="shared" si="8"/>
        <v>95</v>
      </c>
      <c r="D294" s="270">
        <f t="shared" si="9"/>
        <v>95</v>
      </c>
      <c r="E294" s="270"/>
      <c r="F294" s="271">
        <v>95</v>
      </c>
      <c r="G294" s="272"/>
    </row>
    <row r="295" s="42" customFormat="1" ht="16.35" customHeight="1" spans="1:7">
      <c r="A295" s="273" t="s">
        <v>611</v>
      </c>
      <c r="B295" s="269" t="s">
        <v>612</v>
      </c>
      <c r="C295" s="270">
        <f t="shared" si="8"/>
        <v>13</v>
      </c>
      <c r="D295" s="270">
        <f t="shared" si="9"/>
        <v>13</v>
      </c>
      <c r="E295" s="270"/>
      <c r="F295" s="271">
        <v>13</v>
      </c>
      <c r="G295" s="272"/>
    </row>
    <row r="296" s="42" customFormat="1" ht="16.35" customHeight="1" spans="1:7">
      <c r="A296" s="273" t="s">
        <v>613</v>
      </c>
      <c r="B296" s="269" t="s">
        <v>77</v>
      </c>
      <c r="C296" s="270">
        <f t="shared" si="8"/>
        <v>1799.720915</v>
      </c>
      <c r="D296" s="270">
        <f t="shared" si="9"/>
        <v>1799.720915</v>
      </c>
      <c r="E296" s="270">
        <v>1774.720915</v>
      </c>
      <c r="F296" s="271">
        <v>25</v>
      </c>
      <c r="G296" s="272"/>
    </row>
    <row r="297" s="42" customFormat="1" ht="16.35" customHeight="1" spans="1:7">
      <c r="A297" s="273" t="s">
        <v>614</v>
      </c>
      <c r="B297" s="269" t="s">
        <v>615</v>
      </c>
      <c r="C297" s="270">
        <f t="shared" si="8"/>
        <v>25</v>
      </c>
      <c r="D297" s="270">
        <f t="shared" si="9"/>
        <v>25</v>
      </c>
      <c r="E297" s="270"/>
      <c r="F297" s="271">
        <v>25</v>
      </c>
      <c r="G297" s="272"/>
    </row>
    <row r="298" s="42" customFormat="1" ht="16.35" customHeight="1" spans="1:7">
      <c r="A298" s="273" t="s">
        <v>616</v>
      </c>
      <c r="B298" s="269" t="s">
        <v>617</v>
      </c>
      <c r="C298" s="270">
        <f>D298+G298</f>
        <v>25</v>
      </c>
      <c r="D298" s="270">
        <f t="shared" si="9"/>
        <v>25</v>
      </c>
      <c r="E298" s="270"/>
      <c r="F298" s="271">
        <v>25</v>
      </c>
      <c r="G298" s="272"/>
    </row>
    <row r="299" s="42" customFormat="1" ht="16.35" customHeight="1" spans="1:7">
      <c r="A299" s="273" t="s">
        <v>618</v>
      </c>
      <c r="B299" s="269" t="s">
        <v>619</v>
      </c>
      <c r="C299" s="270">
        <f>D299+G299</f>
        <v>1774.720915</v>
      </c>
      <c r="D299" s="270">
        <f t="shared" si="9"/>
        <v>1774.720915</v>
      </c>
      <c r="E299" s="270">
        <v>1774.720915</v>
      </c>
      <c r="F299" s="271"/>
      <c r="G299" s="272"/>
    </row>
    <row r="300" s="42" customFormat="1" ht="16.35" customHeight="1" spans="1:7">
      <c r="A300" s="273" t="s">
        <v>620</v>
      </c>
      <c r="B300" s="269" t="s">
        <v>621</v>
      </c>
      <c r="C300" s="270">
        <f>D300+G300</f>
        <v>1774.720915</v>
      </c>
      <c r="D300" s="270">
        <f t="shared" si="9"/>
        <v>1774.720915</v>
      </c>
      <c r="E300" s="270">
        <v>1774.720915</v>
      </c>
      <c r="F300" s="271"/>
      <c r="G300" s="272"/>
    </row>
    <row r="301" s="42" customFormat="1" ht="16.35" customHeight="1" spans="1:7">
      <c r="A301" s="273" t="s">
        <v>622</v>
      </c>
      <c r="B301" s="269" t="s">
        <v>78</v>
      </c>
      <c r="C301" s="270">
        <f>D301+G301</f>
        <v>1262.9068</v>
      </c>
      <c r="D301" s="270">
        <f t="shared" si="9"/>
        <v>1262.9068</v>
      </c>
      <c r="E301" s="270">
        <v>842.2568</v>
      </c>
      <c r="F301" s="271">
        <v>420.65</v>
      </c>
      <c r="G301" s="272"/>
    </row>
    <row r="302" s="42" customFormat="1" ht="16.35" customHeight="1" spans="1:7">
      <c r="A302" s="273" t="s">
        <v>623</v>
      </c>
      <c r="B302" s="269" t="s">
        <v>624</v>
      </c>
      <c r="C302" s="270">
        <f>D302+G302</f>
        <v>720.2568</v>
      </c>
      <c r="D302" s="270">
        <f t="shared" si="9"/>
        <v>720.2568</v>
      </c>
      <c r="E302" s="270">
        <v>650.2568</v>
      </c>
      <c r="F302" s="271">
        <v>70</v>
      </c>
      <c r="G302" s="272"/>
    </row>
    <row r="303" s="42" customFormat="1" ht="16.35" customHeight="1" spans="1:7">
      <c r="A303" s="273" t="s">
        <v>625</v>
      </c>
      <c r="B303" s="269" t="s">
        <v>104</v>
      </c>
      <c r="C303" s="270">
        <f>D303+G303</f>
        <v>650.2568</v>
      </c>
      <c r="D303" s="270">
        <f t="shared" si="9"/>
        <v>650.2568</v>
      </c>
      <c r="E303" s="270">
        <v>650.2568</v>
      </c>
      <c r="F303" s="271"/>
      <c r="G303" s="272"/>
    </row>
    <row r="304" s="42" customFormat="1" ht="16.35" customHeight="1" spans="1:7">
      <c r="A304" s="273" t="s">
        <v>626</v>
      </c>
      <c r="B304" s="269" t="s">
        <v>627</v>
      </c>
      <c r="C304" s="270">
        <f>D304+G304</f>
        <v>20</v>
      </c>
      <c r="D304" s="270">
        <f t="shared" si="9"/>
        <v>20</v>
      </c>
      <c r="E304" s="270"/>
      <c r="F304" s="271">
        <v>20</v>
      </c>
      <c r="G304" s="272"/>
    </row>
    <row r="305" s="42" customFormat="1" ht="16.35" customHeight="1" spans="1:7">
      <c r="A305" s="273" t="s">
        <v>628</v>
      </c>
      <c r="B305" s="269" t="s">
        <v>629</v>
      </c>
      <c r="C305" s="270">
        <f>D305+G305</f>
        <v>20</v>
      </c>
      <c r="D305" s="270">
        <f t="shared" si="9"/>
        <v>20</v>
      </c>
      <c r="E305" s="270"/>
      <c r="F305" s="271">
        <v>20</v>
      </c>
      <c r="G305" s="272"/>
    </row>
    <row r="306" s="42" customFormat="1" ht="16.35" customHeight="1" spans="1:7">
      <c r="A306" s="273" t="s">
        <v>630</v>
      </c>
      <c r="B306" s="269" t="s">
        <v>631</v>
      </c>
      <c r="C306" s="270">
        <f>D306+G306</f>
        <v>30</v>
      </c>
      <c r="D306" s="270">
        <f t="shared" si="9"/>
        <v>30</v>
      </c>
      <c r="E306" s="270"/>
      <c r="F306" s="271">
        <v>30</v>
      </c>
      <c r="G306" s="272"/>
    </row>
    <row r="307" s="42" customFormat="1" ht="16.35" customHeight="1" spans="1:7">
      <c r="A307" s="273" t="s">
        <v>632</v>
      </c>
      <c r="B307" s="269" t="s">
        <v>633</v>
      </c>
      <c r="C307" s="270">
        <f>D307+G307</f>
        <v>512</v>
      </c>
      <c r="D307" s="270">
        <f t="shared" si="9"/>
        <v>512</v>
      </c>
      <c r="E307" s="270">
        <v>192</v>
      </c>
      <c r="F307" s="271">
        <v>320</v>
      </c>
      <c r="G307" s="272"/>
    </row>
    <row r="308" s="42" customFormat="1" ht="16.35" customHeight="1" spans="1:7">
      <c r="A308" s="273" t="s">
        <v>634</v>
      </c>
      <c r="B308" s="269" t="s">
        <v>635</v>
      </c>
      <c r="C308" s="270">
        <f>D308+G308</f>
        <v>512</v>
      </c>
      <c r="D308" s="270">
        <f t="shared" si="9"/>
        <v>512</v>
      </c>
      <c r="E308" s="270">
        <v>192</v>
      </c>
      <c r="F308" s="271">
        <v>320</v>
      </c>
      <c r="G308" s="272"/>
    </row>
    <row r="309" s="42" customFormat="1" ht="16.35" customHeight="1" spans="1:7">
      <c r="A309" s="273" t="s">
        <v>636</v>
      </c>
      <c r="B309" s="269" t="s">
        <v>637</v>
      </c>
      <c r="C309" s="270">
        <f>D309+G309</f>
        <v>2</v>
      </c>
      <c r="D309" s="270">
        <f t="shared" si="9"/>
        <v>2</v>
      </c>
      <c r="E309" s="270"/>
      <c r="F309" s="271">
        <v>2</v>
      </c>
      <c r="G309" s="272"/>
    </row>
    <row r="310" s="42" customFormat="1" ht="16.35" customHeight="1" spans="1:7">
      <c r="A310" s="273" t="s">
        <v>638</v>
      </c>
      <c r="B310" s="269" t="s">
        <v>639</v>
      </c>
      <c r="C310" s="270">
        <f>D310+G310</f>
        <v>2</v>
      </c>
      <c r="D310" s="270">
        <f t="shared" si="9"/>
        <v>2</v>
      </c>
      <c r="E310" s="270"/>
      <c r="F310" s="271">
        <v>2</v>
      </c>
      <c r="G310" s="272"/>
    </row>
    <row r="311" s="42" customFormat="1" ht="16.35" customHeight="1" spans="1:7">
      <c r="A311" s="273" t="s">
        <v>640</v>
      </c>
      <c r="B311" s="269" t="s">
        <v>641</v>
      </c>
      <c r="C311" s="270">
        <f>D311+G311</f>
        <v>28.65</v>
      </c>
      <c r="D311" s="270">
        <f t="shared" si="9"/>
        <v>28.65</v>
      </c>
      <c r="E311" s="270"/>
      <c r="F311" s="271">
        <v>28.65</v>
      </c>
      <c r="G311" s="272"/>
    </row>
    <row r="312" s="42" customFormat="1" ht="16.35" customHeight="1" spans="1:7">
      <c r="A312" s="273" t="s">
        <v>642</v>
      </c>
      <c r="B312" s="269" t="s">
        <v>643</v>
      </c>
      <c r="C312" s="270">
        <f>D312+G312</f>
        <v>28.65</v>
      </c>
      <c r="D312" s="270">
        <f t="shared" si="9"/>
        <v>28.65</v>
      </c>
      <c r="E312" s="270"/>
      <c r="F312" s="271">
        <v>28.65</v>
      </c>
      <c r="G312" s="272"/>
    </row>
    <row r="313" s="42" customFormat="1" ht="16.35" customHeight="1" spans="1:7">
      <c r="A313" s="273" t="s">
        <v>644</v>
      </c>
      <c r="B313" s="269" t="s">
        <v>79</v>
      </c>
      <c r="C313" s="270">
        <f>D313+G313</f>
        <v>1000</v>
      </c>
      <c r="D313" s="270">
        <f t="shared" si="9"/>
        <v>1000</v>
      </c>
      <c r="E313" s="270"/>
      <c r="F313" s="271">
        <v>1000</v>
      </c>
      <c r="G313" s="272"/>
    </row>
    <row r="314" s="42" customFormat="1" ht="16.35" customHeight="1" spans="1:7">
      <c r="A314" s="273" t="s">
        <v>644</v>
      </c>
      <c r="B314" s="269" t="s">
        <v>645</v>
      </c>
      <c r="C314" s="270">
        <f>D314+G314</f>
        <v>1000</v>
      </c>
      <c r="D314" s="270">
        <f t="shared" si="9"/>
        <v>1000</v>
      </c>
      <c r="E314" s="270"/>
      <c r="F314" s="271">
        <v>1000</v>
      </c>
      <c r="G314" s="272"/>
    </row>
    <row r="315" s="42" customFormat="1" ht="16.35" customHeight="1" spans="1:7">
      <c r="A315" s="273" t="s">
        <v>644</v>
      </c>
      <c r="B315" s="269" t="s">
        <v>646</v>
      </c>
      <c r="C315" s="270">
        <f>D315+G315</f>
        <v>1000</v>
      </c>
      <c r="D315" s="270">
        <f t="shared" si="9"/>
        <v>1000</v>
      </c>
      <c r="E315" s="270"/>
      <c r="F315" s="271">
        <v>1000</v>
      </c>
      <c r="G315" s="272"/>
    </row>
    <row r="316" s="42" customFormat="1" ht="16.35" customHeight="1" spans="1:7">
      <c r="A316" s="273" t="s">
        <v>647</v>
      </c>
      <c r="B316" s="269" t="s">
        <v>80</v>
      </c>
      <c r="C316" s="270">
        <f>D316+G316</f>
        <v>5000</v>
      </c>
      <c r="D316" s="270">
        <f t="shared" si="9"/>
        <v>5000</v>
      </c>
      <c r="E316" s="270"/>
      <c r="F316" s="271">
        <v>5000</v>
      </c>
      <c r="G316" s="272"/>
    </row>
    <row r="317" s="42" customFormat="1" ht="16.35" customHeight="1" spans="1:7">
      <c r="A317" s="273" t="s">
        <v>648</v>
      </c>
      <c r="B317" s="269" t="s">
        <v>649</v>
      </c>
      <c r="C317" s="270">
        <f>D317+G317</f>
        <v>1000</v>
      </c>
      <c r="D317" s="270">
        <f t="shared" si="9"/>
        <v>1000</v>
      </c>
      <c r="E317" s="270"/>
      <c r="F317" s="271">
        <v>1000</v>
      </c>
      <c r="G317" s="272"/>
    </row>
    <row r="318" s="42" customFormat="1" ht="16.35" customHeight="1" spans="1:7">
      <c r="A318" s="273" t="s">
        <v>650</v>
      </c>
      <c r="B318" s="269" t="s">
        <v>651</v>
      </c>
      <c r="C318" s="270">
        <f>D318+G318</f>
        <v>1000</v>
      </c>
      <c r="D318" s="270">
        <f t="shared" si="9"/>
        <v>1000</v>
      </c>
      <c r="E318" s="270"/>
      <c r="F318" s="271">
        <v>1000</v>
      </c>
      <c r="G318" s="272"/>
    </row>
    <row r="319" s="42" customFormat="1" ht="16.35" customHeight="1" spans="1:7">
      <c r="A319" s="273" t="s">
        <v>652</v>
      </c>
      <c r="B319" s="269" t="s">
        <v>653</v>
      </c>
      <c r="C319" s="270">
        <f>D319+G319</f>
        <v>4000</v>
      </c>
      <c r="D319" s="270">
        <f t="shared" si="9"/>
        <v>4000</v>
      </c>
      <c r="E319" s="270"/>
      <c r="F319" s="271">
        <v>4000</v>
      </c>
      <c r="G319" s="272"/>
    </row>
    <row r="320" s="42" customFormat="1" ht="16.35" customHeight="1" spans="1:7">
      <c r="A320" s="273" t="s">
        <v>654</v>
      </c>
      <c r="B320" s="269" t="s">
        <v>655</v>
      </c>
      <c r="C320" s="270">
        <f>D320+G320</f>
        <v>4000</v>
      </c>
      <c r="D320" s="270">
        <f t="shared" si="9"/>
        <v>4000</v>
      </c>
      <c r="E320" s="270"/>
      <c r="F320" s="271">
        <v>4000</v>
      </c>
      <c r="G320" s="272"/>
    </row>
    <row r="321" s="42" customFormat="1" ht="16.35" customHeight="1" spans="1:7">
      <c r="A321" s="274" t="s">
        <v>656</v>
      </c>
      <c r="B321" s="275" t="s">
        <v>81</v>
      </c>
      <c r="C321" s="270">
        <f>D321+G321</f>
        <v>1352</v>
      </c>
      <c r="D321" s="276">
        <f t="shared" si="9"/>
        <v>1352</v>
      </c>
      <c r="E321" s="276"/>
      <c r="F321" s="277">
        <v>1352</v>
      </c>
      <c r="G321" s="272"/>
    </row>
    <row r="322" s="42" customFormat="1" ht="16.35" customHeight="1" spans="1:7">
      <c r="A322" s="55" t="s">
        <v>657</v>
      </c>
      <c r="B322" s="54" t="s">
        <v>658</v>
      </c>
      <c r="C322" s="270">
        <f>D322+G322</f>
        <v>1352</v>
      </c>
      <c r="D322" s="43">
        <f t="shared" si="9"/>
        <v>1352</v>
      </c>
      <c r="E322" s="43"/>
      <c r="F322" s="43">
        <v>1352</v>
      </c>
      <c r="G322" s="272"/>
    </row>
    <row r="323" s="42" customFormat="1" ht="16.35" customHeight="1" spans="1:7">
      <c r="A323" s="55" t="s">
        <v>659</v>
      </c>
      <c r="B323" s="54" t="s">
        <v>660</v>
      </c>
      <c r="C323" s="270">
        <f>D323+G323</f>
        <v>1352</v>
      </c>
      <c r="D323" s="43">
        <f t="shared" si="9"/>
        <v>1352</v>
      </c>
      <c r="E323" s="43"/>
      <c r="F323" s="43">
        <v>1352</v>
      </c>
      <c r="G323" s="272"/>
    </row>
    <row r="324" s="33" customFormat="1" spans="1:7">
      <c r="A324" s="278" t="s">
        <v>661</v>
      </c>
      <c r="B324" s="278"/>
      <c r="C324" s="279"/>
      <c r="D324" s="279"/>
      <c r="E324" s="279"/>
      <c r="F324" s="279"/>
      <c r="G324" s="245"/>
    </row>
    <row r="325" s="33" customFormat="1" spans="3:7">
      <c r="C325" s="280"/>
      <c r="D325" s="280"/>
      <c r="E325" s="245"/>
      <c r="F325" s="245"/>
      <c r="G325" s="245"/>
    </row>
  </sheetData>
  <mergeCells count="7">
    <mergeCell ref="A2:G2"/>
    <mergeCell ref="E3:G3"/>
    <mergeCell ref="D4:G4"/>
    <mergeCell ref="A324:F324"/>
    <mergeCell ref="A4:A5"/>
    <mergeCell ref="B4:B5"/>
    <mergeCell ref="C4:C5"/>
  </mergeCells>
  <conditionalFormatting sqref="A6:A323">
    <cfRule type="duplicateValues" dxfId="0" priority="2"/>
  </conditionalFormatting>
  <pageMargins left="0.75" right="0.75" top="1" bottom="1" header="0.5" footer="0.5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0"/>
  <sheetViews>
    <sheetView topLeftCell="A33" workbookViewId="0">
      <selection activeCell="A1" sqref="$A1:$XFD50"/>
    </sheetView>
  </sheetViews>
  <sheetFormatPr defaultColWidth="9" defaultRowHeight="13.5" outlineLevelCol="1"/>
  <cols>
    <col min="1" max="1" width="39.375" style="243" customWidth="1"/>
    <col min="2" max="2" width="37.75" style="244" customWidth="1"/>
  </cols>
  <sheetData>
    <row r="1" s="2" customFormat="1" ht="31" customHeight="1" spans="1:2">
      <c r="A1" s="245" t="s">
        <v>662</v>
      </c>
      <c r="B1" s="246"/>
    </row>
    <row r="2" s="2" customFormat="1" ht="68" customHeight="1" spans="1:2">
      <c r="A2" s="247" t="s">
        <v>663</v>
      </c>
      <c r="B2" s="248"/>
    </row>
    <row r="3" s="2" customFormat="1" ht="23" customHeight="1" spans="1:2">
      <c r="A3" s="249"/>
      <c r="B3" s="250" t="s">
        <v>2</v>
      </c>
    </row>
    <row r="4" s="2" customFormat="1" ht="25" customHeight="1" spans="1:2">
      <c r="A4" s="251" t="s">
        <v>95</v>
      </c>
      <c r="B4" s="251" t="s">
        <v>25</v>
      </c>
    </row>
    <row r="5" s="2" customFormat="1" ht="25" customHeight="1" spans="1:2">
      <c r="A5" s="252" t="s">
        <v>82</v>
      </c>
      <c r="B5" s="252">
        <v>25500.552969</v>
      </c>
    </row>
    <row r="6" s="2" customFormat="1" ht="25" customHeight="1" spans="1:2">
      <c r="A6" s="252" t="s">
        <v>664</v>
      </c>
      <c r="B6" s="252">
        <v>16151.233622</v>
      </c>
    </row>
    <row r="7" s="2" customFormat="1" ht="25" customHeight="1" spans="1:2">
      <c r="A7" s="252" t="s">
        <v>665</v>
      </c>
      <c r="B7" s="252">
        <v>11792.361482</v>
      </c>
    </row>
    <row r="8" s="2" customFormat="1" ht="25" customHeight="1" spans="1:2">
      <c r="A8" s="252" t="s">
        <v>666</v>
      </c>
      <c r="B8" s="252">
        <v>2538.812922</v>
      </c>
    </row>
    <row r="9" s="2" customFormat="1" ht="25" customHeight="1" spans="1:2">
      <c r="A9" s="252" t="s">
        <v>667</v>
      </c>
      <c r="B9" s="252">
        <v>1255.636018</v>
      </c>
    </row>
    <row r="10" s="2" customFormat="1" ht="25" customHeight="1" spans="1:2">
      <c r="A10" s="252" t="s">
        <v>668</v>
      </c>
      <c r="B10" s="252">
        <v>564.4232</v>
      </c>
    </row>
    <row r="11" s="2" customFormat="1" ht="25" customHeight="1" spans="1:2">
      <c r="A11" s="252" t="s">
        <v>669</v>
      </c>
      <c r="B11" s="252">
        <v>1554.77</v>
      </c>
    </row>
    <row r="12" s="2" customFormat="1" ht="25" customHeight="1" spans="1:2">
      <c r="A12" s="252" t="s">
        <v>670</v>
      </c>
      <c r="B12" s="252">
        <v>1080.56</v>
      </c>
    </row>
    <row r="13" s="2" customFormat="1" ht="25" customHeight="1" spans="1:2">
      <c r="A13" s="252" t="s">
        <v>671</v>
      </c>
      <c r="B13" s="252"/>
    </row>
    <row r="14" s="2" customFormat="1" ht="25" customHeight="1" spans="1:2">
      <c r="A14" s="252" t="s">
        <v>672</v>
      </c>
      <c r="B14" s="252">
        <v>7.2</v>
      </c>
    </row>
    <row r="15" s="2" customFormat="1" ht="25" customHeight="1" spans="1:2">
      <c r="A15" s="252" t="s">
        <v>673</v>
      </c>
      <c r="B15" s="252">
        <v>0.5</v>
      </c>
    </row>
    <row r="16" s="2" customFormat="1" ht="25" customHeight="1" spans="1:2">
      <c r="A16" s="252" t="s">
        <v>674</v>
      </c>
      <c r="B16" s="252">
        <v>75.02</v>
      </c>
    </row>
    <row r="17" s="2" customFormat="1" ht="25" customHeight="1" spans="1:2">
      <c r="A17" s="252" t="s">
        <v>675</v>
      </c>
      <c r="B17" s="252">
        <v>18.43</v>
      </c>
    </row>
    <row r="18" s="2" customFormat="1" ht="25" customHeight="1" spans="1:2">
      <c r="A18" s="252" t="s">
        <v>676</v>
      </c>
      <c r="B18" s="252">
        <v>247.41</v>
      </c>
    </row>
    <row r="19" s="2" customFormat="1" ht="25" customHeight="1" spans="1:2">
      <c r="A19" s="252" t="s">
        <v>677</v>
      </c>
      <c r="B19" s="252">
        <v>44.52</v>
      </c>
    </row>
    <row r="20" s="2" customFormat="1" ht="25" customHeight="1" spans="1:2">
      <c r="A20" s="252" t="s">
        <v>678</v>
      </c>
      <c r="B20" s="252">
        <v>81.13</v>
      </c>
    </row>
    <row r="21" s="2" customFormat="1" ht="25" customHeight="1" spans="1:2">
      <c r="A21" s="252" t="s">
        <v>679</v>
      </c>
      <c r="B21" s="252"/>
    </row>
    <row r="22" s="2" customFormat="1" ht="25" customHeight="1" spans="1:2">
      <c r="A22" s="252" t="s">
        <v>680</v>
      </c>
      <c r="B22" s="252"/>
    </row>
    <row r="23" s="2" customFormat="1" ht="25" customHeight="1" spans="1:2">
      <c r="A23" s="252" t="s">
        <v>681</v>
      </c>
      <c r="B23" s="252"/>
    </row>
    <row r="24" s="2" customFormat="1" ht="25" customHeight="1" spans="1:2">
      <c r="A24" s="252" t="s">
        <v>682</v>
      </c>
      <c r="B24" s="252"/>
    </row>
    <row r="25" s="2" customFormat="1" ht="25" customHeight="1" spans="1:2">
      <c r="A25" s="252" t="s">
        <v>683</v>
      </c>
      <c r="B25" s="252"/>
    </row>
    <row r="26" s="2" customFormat="1" ht="25" customHeight="1" spans="1:2">
      <c r="A26" s="252" t="s">
        <v>684</v>
      </c>
      <c r="B26" s="252"/>
    </row>
    <row r="27" s="2" customFormat="1" ht="25" customHeight="1" spans="1:2">
      <c r="A27" s="252" t="s">
        <v>685</v>
      </c>
      <c r="B27" s="252"/>
    </row>
    <row r="28" s="2" customFormat="1" ht="25" customHeight="1" spans="1:2">
      <c r="A28" s="252" t="s">
        <v>686</v>
      </c>
      <c r="B28" s="252">
        <v>7005.755191</v>
      </c>
    </row>
    <row r="29" s="2" customFormat="1" ht="25" customHeight="1" spans="1:2">
      <c r="A29" s="252" t="s">
        <v>687</v>
      </c>
      <c r="B29" s="252">
        <v>6564.103191</v>
      </c>
    </row>
    <row r="30" s="2" customFormat="1" ht="25" customHeight="1" spans="1:2">
      <c r="A30" s="252" t="s">
        <v>688</v>
      </c>
      <c r="B30" s="252">
        <v>173.92</v>
      </c>
    </row>
    <row r="31" s="2" customFormat="1" ht="25" customHeight="1" spans="1:2">
      <c r="A31" s="252" t="s">
        <v>689</v>
      </c>
      <c r="B31" s="252">
        <v>267.732</v>
      </c>
    </row>
    <row r="32" s="2" customFormat="1" ht="25" customHeight="1" spans="1:2">
      <c r="A32" s="252" t="s">
        <v>690</v>
      </c>
      <c r="B32" s="252"/>
    </row>
    <row r="33" s="2" customFormat="1" ht="25" customHeight="1" spans="1:2">
      <c r="A33" s="252" t="s">
        <v>691</v>
      </c>
      <c r="B33" s="252"/>
    </row>
    <row r="34" s="2" customFormat="1" ht="25" customHeight="1" spans="1:2">
      <c r="A34" s="252" t="s">
        <v>692</v>
      </c>
      <c r="B34" s="252"/>
    </row>
    <row r="35" s="2" customFormat="1" ht="25" customHeight="1" spans="1:2">
      <c r="A35" s="252" t="s">
        <v>693</v>
      </c>
      <c r="B35" s="252"/>
    </row>
    <row r="36" s="2" customFormat="1" ht="25" customHeight="1" spans="1:2">
      <c r="A36" s="252" t="s">
        <v>694</v>
      </c>
      <c r="B36" s="252"/>
    </row>
    <row r="37" s="2" customFormat="1" ht="25" customHeight="1" spans="1:2">
      <c r="A37" s="252" t="s">
        <v>695</v>
      </c>
      <c r="B37" s="252">
        <v>788.794156</v>
      </c>
    </row>
    <row r="38" s="2" customFormat="1" ht="25" customHeight="1" spans="1:2">
      <c r="A38" s="252" t="s">
        <v>696</v>
      </c>
      <c r="B38" s="252">
        <v>93.01504</v>
      </c>
    </row>
    <row r="39" s="2" customFormat="1" ht="25" customHeight="1" spans="1:2">
      <c r="A39" s="252" t="s">
        <v>697</v>
      </c>
      <c r="B39" s="252"/>
    </row>
    <row r="40" s="2" customFormat="1" ht="25" customHeight="1" spans="1:2">
      <c r="A40" s="252" t="s">
        <v>698</v>
      </c>
      <c r="B40" s="252"/>
    </row>
    <row r="41" s="2" customFormat="1" ht="25" customHeight="1" spans="1:2">
      <c r="A41" s="252" t="s">
        <v>699</v>
      </c>
      <c r="B41" s="252">
        <v>688.159116</v>
      </c>
    </row>
    <row r="42" s="2" customFormat="1" ht="25" customHeight="1" spans="1:2">
      <c r="A42" s="252" t="s">
        <v>700</v>
      </c>
      <c r="B42" s="252">
        <v>7.62</v>
      </c>
    </row>
    <row r="43" s="2" customFormat="1" ht="25" customHeight="1" spans="1:2">
      <c r="A43" s="252" t="s">
        <v>701</v>
      </c>
      <c r="B43" s="252"/>
    </row>
    <row r="44" s="2" customFormat="1" ht="25" customHeight="1" spans="1:2">
      <c r="A44" s="252" t="s">
        <v>702</v>
      </c>
      <c r="B44" s="252"/>
    </row>
    <row r="45" s="2" customFormat="1" ht="25" customHeight="1" spans="1:2">
      <c r="A45" s="252" t="s">
        <v>703</v>
      </c>
      <c r="B45" s="252"/>
    </row>
    <row r="46" s="2" customFormat="1" ht="25" customHeight="1" spans="1:2">
      <c r="A46" s="252" t="s">
        <v>704</v>
      </c>
      <c r="B46" s="252"/>
    </row>
    <row r="47" s="2" customFormat="1" ht="25" customHeight="1" spans="1:2">
      <c r="A47" s="252" t="s">
        <v>80</v>
      </c>
      <c r="B47" s="252"/>
    </row>
    <row r="48" s="2" customFormat="1" ht="25" customHeight="1" spans="1:2">
      <c r="A48" s="252" t="s">
        <v>653</v>
      </c>
      <c r="B48" s="252"/>
    </row>
    <row r="49" s="2" customFormat="1" spans="1:2">
      <c r="A49" s="245"/>
      <c r="B49" s="246"/>
    </row>
    <row r="50" s="2" customFormat="1" spans="1:2">
      <c r="A50" s="245"/>
      <c r="B50" s="246"/>
    </row>
  </sheetData>
  <mergeCells count="1">
    <mergeCell ref="A2:B2"/>
  </mergeCells>
  <pageMargins left="0.75" right="0.75" top="1" bottom="1" header="0.5" footer="0.5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2"/>
  <sheetViews>
    <sheetView topLeftCell="A55" workbookViewId="0">
      <selection activeCell="A4" sqref="$A4:$XFD72"/>
    </sheetView>
  </sheetViews>
  <sheetFormatPr defaultColWidth="9" defaultRowHeight="13.5" outlineLevelCol="2"/>
  <cols>
    <col min="1" max="1" width="65" style="9" customWidth="1"/>
    <col min="2" max="2" width="31.5" style="235" customWidth="1"/>
  </cols>
  <sheetData>
    <row r="1" ht="25" customHeight="1" spans="1:2">
      <c r="A1" s="236" t="s">
        <v>705</v>
      </c>
      <c r="B1" s="237"/>
    </row>
    <row r="2" ht="50" customHeight="1" spans="1:2">
      <c r="A2" s="238" t="s">
        <v>706</v>
      </c>
      <c r="B2" s="239"/>
    </row>
    <row r="3" spans="1:3">
      <c r="A3" s="18"/>
      <c r="B3" s="51" t="s">
        <v>2</v>
      </c>
      <c r="C3" s="9"/>
    </row>
    <row r="4" s="2" customFormat="1" ht="25" customHeight="1" spans="1:3">
      <c r="A4" s="52" t="s">
        <v>95</v>
      </c>
      <c r="B4" s="53" t="s">
        <v>707</v>
      </c>
      <c r="C4" s="33"/>
    </row>
    <row r="5" s="2" customFormat="1" ht="25" customHeight="1" spans="1:3">
      <c r="A5" s="54" t="s">
        <v>82</v>
      </c>
      <c r="B5" s="43">
        <f>B6+B13+B49</f>
        <v>13739</v>
      </c>
      <c r="C5" s="33"/>
    </row>
    <row r="6" s="2" customFormat="1" ht="25" customHeight="1" spans="1:3">
      <c r="A6" s="54" t="s">
        <v>708</v>
      </c>
      <c r="B6" s="43">
        <f>SUM(B7:B12)</f>
        <v>-657</v>
      </c>
      <c r="C6" s="33"/>
    </row>
    <row r="7" s="2" customFormat="1" ht="25" customHeight="1" spans="1:3">
      <c r="A7" s="54" t="s">
        <v>709</v>
      </c>
      <c r="B7" s="43">
        <v>169</v>
      </c>
      <c r="C7" s="33"/>
    </row>
    <row r="8" s="2" customFormat="1" ht="25" customHeight="1" spans="1:3">
      <c r="A8" s="54" t="s">
        <v>710</v>
      </c>
      <c r="B8" s="43">
        <v>205</v>
      </c>
      <c r="C8" s="33"/>
    </row>
    <row r="9" s="2" customFormat="1" ht="25" customHeight="1" spans="1:3">
      <c r="A9" s="54" t="s">
        <v>711</v>
      </c>
      <c r="B9" s="43">
        <v>315</v>
      </c>
      <c r="C9" s="33"/>
    </row>
    <row r="10" s="2" customFormat="1" ht="25" customHeight="1" spans="1:3">
      <c r="A10" s="54" t="s">
        <v>712</v>
      </c>
      <c r="B10" s="43"/>
      <c r="C10" s="33"/>
    </row>
    <row r="11" s="2" customFormat="1" ht="25" customHeight="1" spans="1:3">
      <c r="A11" s="54" t="s">
        <v>713</v>
      </c>
      <c r="B11" s="43">
        <v>-1346</v>
      </c>
      <c r="C11" s="33"/>
    </row>
    <row r="12" s="2" customFormat="1" ht="25" customHeight="1" spans="1:3">
      <c r="A12" s="54" t="s">
        <v>714</v>
      </c>
      <c r="B12" s="43"/>
      <c r="C12" s="33"/>
    </row>
    <row r="13" s="2" customFormat="1" ht="25" customHeight="1" spans="1:3">
      <c r="A13" s="54" t="s">
        <v>715</v>
      </c>
      <c r="B13" s="43">
        <f>SUM(B14:B48)</f>
        <v>14365.45</v>
      </c>
      <c r="C13" s="33"/>
    </row>
    <row r="14" s="2" customFormat="1" ht="25" customHeight="1" spans="1:3">
      <c r="A14" s="54" t="s">
        <v>716</v>
      </c>
      <c r="B14" s="43">
        <v>10349.719</v>
      </c>
      <c r="C14" s="33"/>
    </row>
    <row r="15" s="2" customFormat="1" ht="25" customHeight="1" spans="1:3">
      <c r="A15" s="54" t="s">
        <v>717</v>
      </c>
      <c r="B15" s="43">
        <v>705</v>
      </c>
      <c r="C15" s="33"/>
    </row>
    <row r="16" s="2" customFormat="1" ht="25" customHeight="1" spans="1:3">
      <c r="A16" s="54" t="s">
        <v>718</v>
      </c>
      <c r="B16" s="43"/>
      <c r="C16" s="33"/>
    </row>
    <row r="17" s="2" customFormat="1" ht="25" customHeight="1" spans="1:3">
      <c r="A17" s="54" t="s">
        <v>719</v>
      </c>
      <c r="B17" s="43"/>
      <c r="C17" s="33"/>
    </row>
    <row r="18" s="2" customFormat="1" ht="25" customHeight="1" spans="1:3">
      <c r="A18" s="54" t="s">
        <v>720</v>
      </c>
      <c r="B18" s="43">
        <v>0</v>
      </c>
      <c r="C18" s="33"/>
    </row>
    <row r="19" s="2" customFormat="1" ht="25" customHeight="1" spans="1:3">
      <c r="A19" s="54" t="s">
        <v>721</v>
      </c>
      <c r="B19" s="43">
        <v>0</v>
      </c>
      <c r="C19" s="33"/>
    </row>
    <row r="20" s="2" customFormat="1" ht="25" customHeight="1" spans="1:3">
      <c r="A20" s="54" t="s">
        <v>722</v>
      </c>
      <c r="B20" s="43">
        <v>0</v>
      </c>
      <c r="C20" s="33"/>
    </row>
    <row r="21" s="2" customFormat="1" ht="25" customHeight="1" spans="1:3">
      <c r="A21" s="54" t="s">
        <v>723</v>
      </c>
      <c r="B21" s="43"/>
      <c r="C21" s="33"/>
    </row>
    <row r="22" s="2" customFormat="1" ht="25" customHeight="1" spans="1:3">
      <c r="A22" s="54" t="s">
        <v>724</v>
      </c>
      <c r="B22" s="43">
        <v>1511</v>
      </c>
      <c r="C22" s="33"/>
    </row>
    <row r="23" s="2" customFormat="1" ht="25" customHeight="1" spans="1:3">
      <c r="A23" s="54" t="s">
        <v>725</v>
      </c>
      <c r="B23" s="43">
        <v>0</v>
      </c>
      <c r="C23" s="33"/>
    </row>
    <row r="24" s="2" customFormat="1" ht="25" customHeight="1" spans="1:3">
      <c r="A24" s="54" t="s">
        <v>726</v>
      </c>
      <c r="B24" s="43">
        <v>0</v>
      </c>
      <c r="C24" s="33"/>
    </row>
    <row r="25" s="2" customFormat="1" ht="25" customHeight="1" spans="1:3">
      <c r="A25" s="54" t="s">
        <v>727</v>
      </c>
      <c r="B25" s="43">
        <v>0</v>
      </c>
      <c r="C25" s="33"/>
    </row>
    <row r="26" s="2" customFormat="1" ht="25" customHeight="1" spans="1:3">
      <c r="A26" s="54" t="s">
        <v>728</v>
      </c>
      <c r="B26" s="43"/>
      <c r="C26" s="33"/>
    </row>
    <row r="27" s="2" customFormat="1" ht="25" customHeight="1" spans="1:3">
      <c r="A27" s="54" t="s">
        <v>729</v>
      </c>
      <c r="B27" s="43"/>
      <c r="C27" s="33"/>
    </row>
    <row r="28" s="2" customFormat="1" ht="25" customHeight="1" spans="1:3">
      <c r="A28" s="54" t="s">
        <v>730</v>
      </c>
      <c r="B28" s="43">
        <v>0</v>
      </c>
      <c r="C28" s="33"/>
    </row>
    <row r="29" s="2" customFormat="1" ht="25" customHeight="1" spans="1:3">
      <c r="A29" s="54" t="s">
        <v>731</v>
      </c>
      <c r="B29" s="43">
        <v>0</v>
      </c>
      <c r="C29" s="33"/>
    </row>
    <row r="30" s="2" customFormat="1" ht="25" customHeight="1" spans="1:3">
      <c r="A30" s="54" t="s">
        <v>732</v>
      </c>
      <c r="B30" s="43">
        <v>266</v>
      </c>
      <c r="C30" s="33"/>
    </row>
    <row r="31" s="2" customFormat="1" ht="25" customHeight="1" spans="1:3">
      <c r="A31" s="54" t="s">
        <v>733</v>
      </c>
      <c r="B31" s="43">
        <v>461.8</v>
      </c>
      <c r="C31" s="33"/>
    </row>
    <row r="32" s="2" customFormat="1" ht="25" customHeight="1" spans="1:3">
      <c r="A32" s="54" t="s">
        <v>734</v>
      </c>
      <c r="B32" s="43">
        <v>0</v>
      </c>
      <c r="C32" s="33"/>
    </row>
    <row r="33" s="2" customFormat="1" ht="25" customHeight="1" spans="1:3">
      <c r="A33" s="54" t="s">
        <v>735</v>
      </c>
      <c r="B33" s="43">
        <v>0</v>
      </c>
      <c r="C33" s="33"/>
    </row>
    <row r="34" s="2" customFormat="1" ht="25" customHeight="1" spans="1:3">
      <c r="A34" s="54" t="s">
        <v>736</v>
      </c>
      <c r="B34" s="43">
        <v>737.831</v>
      </c>
      <c r="C34" s="33"/>
    </row>
    <row r="35" s="2" customFormat="1" ht="25" customHeight="1" spans="1:3">
      <c r="A35" s="54" t="s">
        <v>737</v>
      </c>
      <c r="B35" s="43">
        <v>9.1</v>
      </c>
      <c r="C35" s="33"/>
    </row>
    <row r="36" s="2" customFormat="1" ht="25" customHeight="1" spans="1:3">
      <c r="A36" s="54" t="s">
        <v>738</v>
      </c>
      <c r="B36" s="43">
        <v>0</v>
      </c>
      <c r="C36" s="33"/>
    </row>
    <row r="37" s="2" customFormat="1" ht="25" customHeight="1" spans="1:3">
      <c r="A37" s="54" t="s">
        <v>739</v>
      </c>
      <c r="B37" s="43">
        <v>0</v>
      </c>
      <c r="C37" s="33"/>
    </row>
    <row r="38" s="2" customFormat="1" ht="25" customHeight="1" spans="1:3">
      <c r="A38" s="54" t="s">
        <v>740</v>
      </c>
      <c r="B38" s="43">
        <v>325</v>
      </c>
      <c r="C38" s="33"/>
    </row>
    <row r="39" s="2" customFormat="1" ht="25" customHeight="1" spans="1:3">
      <c r="A39" s="54" t="s">
        <v>741</v>
      </c>
      <c r="B39" s="43">
        <v>0</v>
      </c>
      <c r="C39" s="33"/>
    </row>
    <row r="40" s="2" customFormat="1" ht="25" customHeight="1" spans="1:3">
      <c r="A40" s="54" t="s">
        <v>742</v>
      </c>
      <c r="B40" s="43">
        <v>0</v>
      </c>
      <c r="C40" s="33"/>
    </row>
    <row r="41" s="2" customFormat="1" ht="25" customHeight="1" spans="1:3">
      <c r="A41" s="54" t="s">
        <v>743</v>
      </c>
      <c r="B41" s="43">
        <v>0</v>
      </c>
      <c r="C41" s="33"/>
    </row>
    <row r="42" s="2" customFormat="1" ht="25" customHeight="1" spans="1:3">
      <c r="A42" s="54" t="s">
        <v>744</v>
      </c>
      <c r="B42" s="43">
        <v>0</v>
      </c>
      <c r="C42" s="33"/>
    </row>
    <row r="43" s="2" customFormat="1" ht="25" customHeight="1" spans="1:3">
      <c r="A43" s="54" t="s">
        <v>745</v>
      </c>
      <c r="B43" s="43">
        <v>0</v>
      </c>
      <c r="C43" s="33"/>
    </row>
    <row r="44" s="2" customFormat="1" ht="25" customHeight="1" spans="1:3">
      <c r="A44" s="54" t="s">
        <v>746</v>
      </c>
      <c r="B44" s="43">
        <v>0</v>
      </c>
      <c r="C44" s="33"/>
    </row>
    <row r="45" s="2" customFormat="1" ht="25" customHeight="1" spans="1:3">
      <c r="A45" s="54" t="s">
        <v>747</v>
      </c>
      <c r="B45" s="43">
        <v>0</v>
      </c>
      <c r="C45" s="33"/>
    </row>
    <row r="46" s="2" customFormat="1" ht="25" customHeight="1" spans="1:3">
      <c r="A46" s="54" t="s">
        <v>748</v>
      </c>
      <c r="B46" s="43">
        <v>0</v>
      </c>
      <c r="C46" s="33"/>
    </row>
    <row r="47" s="2" customFormat="1" ht="25" customHeight="1" spans="1:3">
      <c r="A47" s="54" t="s">
        <v>749</v>
      </c>
      <c r="B47" s="43">
        <v>0</v>
      </c>
      <c r="C47" s="33"/>
    </row>
    <row r="48" s="2" customFormat="1" ht="25" customHeight="1" spans="1:3">
      <c r="A48" s="54" t="s">
        <v>750</v>
      </c>
      <c r="B48" s="43">
        <v>0</v>
      </c>
      <c r="C48" s="33"/>
    </row>
    <row r="49" s="2" customFormat="1" ht="25" customHeight="1" spans="1:3">
      <c r="A49" s="54" t="s">
        <v>751</v>
      </c>
      <c r="B49" s="43">
        <f>SUM(B50:B70)</f>
        <v>30.55</v>
      </c>
      <c r="C49" s="33"/>
    </row>
    <row r="50" s="2" customFormat="1" ht="25" customHeight="1" spans="1:3">
      <c r="A50" s="54" t="s">
        <v>752</v>
      </c>
      <c r="B50" s="43">
        <v>0</v>
      </c>
      <c r="C50" s="33"/>
    </row>
    <row r="51" s="2" customFormat="1" ht="25" customHeight="1" spans="1:3">
      <c r="A51" s="54" t="s">
        <v>753</v>
      </c>
      <c r="B51" s="43">
        <v>0</v>
      </c>
      <c r="C51" s="33"/>
    </row>
    <row r="52" s="2" customFormat="1" ht="25" customHeight="1" spans="1:3">
      <c r="A52" s="54" t="s">
        <v>754</v>
      </c>
      <c r="B52" s="43">
        <v>0</v>
      </c>
      <c r="C52" s="33"/>
    </row>
    <row r="53" s="2" customFormat="1" ht="25" customHeight="1" spans="1:3">
      <c r="A53" s="54" t="s">
        <v>755</v>
      </c>
      <c r="B53" s="43">
        <v>0</v>
      </c>
      <c r="C53" s="33"/>
    </row>
    <row r="54" s="2" customFormat="1" ht="25" customHeight="1" spans="1:3">
      <c r="A54" s="54" t="s">
        <v>756</v>
      </c>
      <c r="B54" s="43">
        <v>0</v>
      </c>
      <c r="C54" s="33"/>
    </row>
    <row r="55" s="2" customFormat="1" ht="25" customHeight="1" spans="1:3">
      <c r="A55" s="54" t="s">
        <v>757</v>
      </c>
      <c r="B55" s="43">
        <v>0</v>
      </c>
      <c r="C55" s="33"/>
    </row>
    <row r="56" s="2" customFormat="1" ht="25" customHeight="1" spans="1:3">
      <c r="A56" s="54" t="s">
        <v>758</v>
      </c>
      <c r="B56" s="43">
        <v>0</v>
      </c>
      <c r="C56" s="33"/>
    </row>
    <row r="57" s="2" customFormat="1" ht="25" customHeight="1" spans="1:3">
      <c r="A57" s="54" t="s">
        <v>759</v>
      </c>
      <c r="B57" s="43">
        <v>0</v>
      </c>
      <c r="C57" s="33"/>
    </row>
    <row r="58" s="2" customFormat="1" ht="25" customHeight="1" spans="1:3">
      <c r="A58" s="54" t="s">
        <v>760</v>
      </c>
      <c r="B58" s="43">
        <v>0</v>
      </c>
      <c r="C58" s="33"/>
    </row>
    <row r="59" s="2" customFormat="1" ht="25" customHeight="1" spans="1:3">
      <c r="A59" s="54" t="s">
        <v>761</v>
      </c>
      <c r="B59" s="43">
        <v>0</v>
      </c>
      <c r="C59" s="33"/>
    </row>
    <row r="60" s="2" customFormat="1" ht="25" customHeight="1" spans="1:3">
      <c r="A60" s="54" t="s">
        <v>762</v>
      </c>
      <c r="B60" s="43">
        <v>0</v>
      </c>
      <c r="C60" s="33"/>
    </row>
    <row r="61" s="2" customFormat="1" ht="25" customHeight="1" spans="1:3">
      <c r="A61" s="54" t="s">
        <v>763</v>
      </c>
      <c r="B61" s="43">
        <v>30</v>
      </c>
      <c r="C61" s="33"/>
    </row>
    <row r="62" s="2" customFormat="1" ht="25" customHeight="1" spans="1:3">
      <c r="A62" s="54" t="s">
        <v>764</v>
      </c>
      <c r="B62" s="43">
        <v>0</v>
      </c>
      <c r="C62" s="33"/>
    </row>
    <row r="63" s="2" customFormat="1" ht="25" customHeight="1" spans="1:3">
      <c r="A63" s="54" t="s">
        <v>765</v>
      </c>
      <c r="B63" s="43">
        <v>0</v>
      </c>
      <c r="C63" s="33"/>
    </row>
    <row r="64" s="2" customFormat="1" ht="25" customHeight="1" spans="1:3">
      <c r="A64" s="54" t="s">
        <v>766</v>
      </c>
      <c r="B64" s="43">
        <v>0</v>
      </c>
      <c r="C64" s="33"/>
    </row>
    <row r="65" s="2" customFormat="1" ht="25" customHeight="1" spans="1:3">
      <c r="A65" s="54" t="s">
        <v>767</v>
      </c>
      <c r="B65" s="43">
        <v>0</v>
      </c>
      <c r="C65" s="33"/>
    </row>
    <row r="66" s="2" customFormat="1" ht="25" customHeight="1" spans="1:3">
      <c r="A66" s="54" t="s">
        <v>768</v>
      </c>
      <c r="B66" s="43">
        <v>0</v>
      </c>
      <c r="C66" s="33"/>
    </row>
    <row r="67" s="2" customFormat="1" ht="25" customHeight="1" spans="1:3">
      <c r="A67" s="54" t="s">
        <v>769</v>
      </c>
      <c r="B67" s="43">
        <v>0</v>
      </c>
      <c r="C67" s="33"/>
    </row>
    <row r="68" s="2" customFormat="1" ht="25" customHeight="1" spans="1:3">
      <c r="A68" s="54" t="s">
        <v>770</v>
      </c>
      <c r="B68" s="43">
        <v>0</v>
      </c>
      <c r="C68" s="33"/>
    </row>
    <row r="69" s="2" customFormat="1" ht="25" customHeight="1" spans="1:3">
      <c r="A69" s="54" t="s">
        <v>771</v>
      </c>
      <c r="B69" s="43">
        <v>0.55</v>
      </c>
      <c r="C69" s="33"/>
    </row>
    <row r="70" s="2" customFormat="1" ht="25" customHeight="1" spans="1:3">
      <c r="A70" s="54" t="s">
        <v>772</v>
      </c>
      <c r="B70" s="43">
        <v>0</v>
      </c>
      <c r="C70" s="33"/>
    </row>
    <row r="71" s="2" customFormat="1" spans="1:3">
      <c r="A71" s="240"/>
      <c r="B71" s="241"/>
      <c r="C71" s="33"/>
    </row>
    <row r="72" s="2" customFormat="1" spans="1:3">
      <c r="A72" s="33"/>
      <c r="B72" s="242"/>
      <c r="C72" s="33"/>
    </row>
  </sheetData>
  <mergeCells count="1">
    <mergeCell ref="A2:B2"/>
  </mergeCells>
  <pageMargins left="0.75" right="0.75" top="1" bottom="1" header="0.5" footer="0.5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$A1:$XFD6"/>
    </sheetView>
  </sheetViews>
  <sheetFormatPr defaultColWidth="9" defaultRowHeight="13.5" outlineLevelCol="4"/>
  <cols>
    <col min="1" max="5" width="23.5" customWidth="1"/>
  </cols>
  <sheetData>
    <row r="1" s="2" customFormat="1" ht="14.25" spans="1:5">
      <c r="A1" s="226" t="s">
        <v>773</v>
      </c>
      <c r="B1" s="226"/>
      <c r="C1" s="226"/>
      <c r="D1" s="226"/>
      <c r="E1" s="130"/>
    </row>
    <row r="2" s="2" customFormat="1" ht="32" customHeight="1" spans="1:5">
      <c r="A2" s="227" t="s">
        <v>774</v>
      </c>
      <c r="B2" s="227"/>
      <c r="C2" s="227"/>
      <c r="D2" s="227"/>
      <c r="E2" s="227"/>
    </row>
    <row r="3" s="33" customFormat="1" ht="28" customHeight="1" spans="1:5">
      <c r="A3" s="117"/>
      <c r="B3" s="228"/>
      <c r="C3" s="228"/>
      <c r="D3" s="117"/>
      <c r="E3" s="133" t="s">
        <v>2</v>
      </c>
    </row>
    <row r="4" s="33" customFormat="1" ht="25" customHeight="1" spans="1:5">
      <c r="A4" s="229" t="s">
        <v>775</v>
      </c>
      <c r="B4" s="230" t="s">
        <v>82</v>
      </c>
      <c r="C4" s="231" t="s">
        <v>776</v>
      </c>
      <c r="D4" s="231" t="s">
        <v>777</v>
      </c>
      <c r="E4" s="231" t="s">
        <v>778</v>
      </c>
    </row>
    <row r="5" s="33" customFormat="1" ht="26" customHeight="1" spans="1:5">
      <c r="A5" s="73" t="s">
        <v>779</v>
      </c>
      <c r="B5" s="232">
        <f>SUM(C5:E5)</f>
        <v>13739</v>
      </c>
      <c r="C5" s="233">
        <v>-657</v>
      </c>
      <c r="D5" s="232">
        <v>14365</v>
      </c>
      <c r="E5" s="232">
        <v>31</v>
      </c>
    </row>
    <row r="6" s="33" customFormat="1" ht="26" customHeight="1" spans="1:5">
      <c r="A6" s="73" t="s">
        <v>91</v>
      </c>
      <c r="B6" s="232">
        <f>SUM(B5:B5)</f>
        <v>13739</v>
      </c>
      <c r="C6" s="233">
        <v>-657</v>
      </c>
      <c r="D6" s="232">
        <f>SUM(D5:D5)</f>
        <v>14365</v>
      </c>
      <c r="E6" s="232">
        <f>SUM(E5:E5)</f>
        <v>31</v>
      </c>
    </row>
    <row r="7" ht="14.25" spans="1:5">
      <c r="A7" s="130"/>
      <c r="B7" s="130"/>
      <c r="C7" s="130"/>
      <c r="D7" s="130"/>
      <c r="E7" s="130"/>
    </row>
    <row r="8" ht="14.25" spans="1:5">
      <c r="A8" s="130"/>
      <c r="B8" s="234"/>
      <c r="C8" s="130"/>
      <c r="D8" s="234"/>
      <c r="E8" s="130"/>
    </row>
    <row r="9" ht="14.25" spans="1:5">
      <c r="A9" s="130"/>
      <c r="B9" s="130"/>
      <c r="C9" s="130"/>
      <c r="D9" s="234"/>
      <c r="E9" s="130"/>
    </row>
  </sheetData>
  <mergeCells count="1">
    <mergeCell ref="A2:E2"/>
  </mergeCells>
  <pageMargins left="0.75" right="0.75" top="1" bottom="1" header="0.5" footer="0.5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$A1:$XFD11"/>
    </sheetView>
  </sheetViews>
  <sheetFormatPr defaultColWidth="9" defaultRowHeight="13.5" outlineLevelCol="1"/>
  <cols>
    <col min="1" max="1" width="56" customWidth="1"/>
    <col min="2" max="2" width="28.875" style="11" customWidth="1"/>
  </cols>
  <sheetData>
    <row r="1" s="2" customFormat="1" spans="1:2">
      <c r="A1" s="131" t="s">
        <v>780</v>
      </c>
      <c r="B1" s="114"/>
    </row>
    <row r="2" s="2" customFormat="1" ht="26" customHeight="1" spans="1:2">
      <c r="A2" s="221" t="s">
        <v>781</v>
      </c>
      <c r="B2" s="221"/>
    </row>
    <row r="3" s="33" customFormat="1" ht="32" customHeight="1" spans="1:2">
      <c r="A3" s="18"/>
      <c r="B3" s="222" t="s">
        <v>2</v>
      </c>
    </row>
    <row r="4" s="33" customFormat="1" ht="28" customHeight="1" spans="1:2">
      <c r="A4" s="40" t="s">
        <v>782</v>
      </c>
      <c r="B4" s="223" t="s">
        <v>783</v>
      </c>
    </row>
    <row r="5" s="33" customFormat="1" ht="33" customHeight="1" spans="1:2">
      <c r="A5" s="191" t="s">
        <v>784</v>
      </c>
      <c r="B5" s="224">
        <v>39000</v>
      </c>
    </row>
    <row r="6" s="33" customFormat="1" ht="33" customHeight="1" spans="1:2">
      <c r="A6" s="191" t="s">
        <v>785</v>
      </c>
      <c r="B6" s="224">
        <v>43187</v>
      </c>
    </row>
    <row r="7" s="33" customFormat="1" ht="33" customHeight="1" spans="1:2">
      <c r="A7" s="191" t="s">
        <v>786</v>
      </c>
      <c r="B7" s="224"/>
    </row>
    <row r="8" s="33" customFormat="1" ht="33" customHeight="1" spans="1:2">
      <c r="A8" s="191" t="s">
        <v>787</v>
      </c>
      <c r="B8" s="224">
        <v>3764</v>
      </c>
    </row>
    <row r="9" s="33" customFormat="1" ht="33" customHeight="1" spans="1:2">
      <c r="A9" s="191" t="s">
        <v>788</v>
      </c>
      <c r="B9" s="224">
        <v>41552</v>
      </c>
    </row>
    <row r="10" s="33" customFormat="1" ht="33" customHeight="1" spans="1:2">
      <c r="A10" s="191" t="s">
        <v>789</v>
      </c>
      <c r="B10" s="225"/>
    </row>
    <row r="11" s="2" customFormat="1" spans="1:2">
      <c r="A11" s="138" t="s">
        <v>790</v>
      </c>
      <c r="B11" s="138"/>
    </row>
    <row r="12" spans="1:2">
      <c r="A12" s="71" t="s">
        <v>791</v>
      </c>
      <c r="B12" s="71"/>
    </row>
    <row r="13" spans="1:2">
      <c r="A13" s="139" t="s">
        <v>792</v>
      </c>
      <c r="B13" s="139"/>
    </row>
  </sheetData>
  <mergeCells count="4">
    <mergeCell ref="A2:B2"/>
    <mergeCell ref="A11:B11"/>
    <mergeCell ref="A12:B12"/>
    <mergeCell ref="A13:B13"/>
  </mergeCells>
  <pageMargins left="0.75" right="0.75" top="1" bottom="1" header="0.5" footer="0.5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2" master="" otherUserPermission="visible"/>
  <rangeList sheetStid="3" master="" otherUserPermission="visible"/>
  <rangeList sheetStid="4" master="" otherUserPermission="visible"/>
  <rangeList sheetStid="6" master="" otherUserPermission="visible"/>
  <rangeList sheetStid="7" master="" otherUserPermission="visible"/>
  <rangeList sheetStid="28" master="" otherUserPermission="visible"/>
  <rangeList sheetStid="29" master="" otherUserPermission="visible"/>
  <rangeList sheetStid="9" master="" otherUserPermission="visible"/>
  <rangeList sheetStid="10" master="" otherUserPermission="visible"/>
  <rangeList sheetStid="11" master="" otherUserPermission="visible">
    <arrUserId title="区域1_1" rangeCreator="" othersAccessPermission="edit"/>
  </rangeList>
  <rangeList sheetStid="12" master="" otherUserPermission="visible">
    <arrUserId title="区域1_1" rangeCreator="" othersAccessPermission="edit"/>
  </rangeList>
  <rangeList sheetStid="13" master="" otherUserPermission="visible">
    <arrUserId title="区域1_1" rangeCreator="" othersAccessPermission="edit"/>
  </rangeList>
  <rangeList sheetStid="14" master="" otherUserPermission="visible"/>
  <rangeList sheetStid="15" master="" otherUserPermission="visible"/>
  <rangeList sheetStid="16" master="" otherUserPermission="visible"/>
  <rangeList sheetStid="17" master="" otherUserPermission="visible"/>
  <rangeList sheetStid="18" master="" otherUserPermission="visible"/>
  <rangeList sheetStid="19" master="" otherUserPermission="visible"/>
  <rangeList sheetStid="20" master="" otherUserPermission="visible"/>
  <rangeList sheetStid="21" master="" otherUserPermission="visible"/>
  <rangeList sheetStid="22" master="" otherUserPermission="visible"/>
  <rangeList sheetStid="23" master="" otherUserPermission="visible"/>
  <rangeList sheetStid="24" master="" otherUserPermission="visible"/>
  <rangeList sheetStid="25" master="" otherUserPermission="visible"/>
  <rangeList sheetStid="26" master="" otherUserPermission="visible"/>
  <rangeList sheetStid="27" master="" otherUserPermission="visible"/>
  <rangeList sheetStid="8" master="" otherUserPermission="visible"/>
  <rangeList sheetStid="3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1.1 2024年石龙区一般公共预算收支预算总表</vt:lpstr>
      <vt:lpstr>1.2 2024年石龙区一般公共预算收入预算表</vt:lpstr>
      <vt:lpstr>1.3 2024年石龙区一般公共预算（财力安排）支出预算表</vt:lpstr>
      <vt:lpstr>1.4 2024年石龙区一般公共预算支出预算总表</vt:lpstr>
      <vt:lpstr>1.5 2024年石龙区一般公共预算支出明细表</vt:lpstr>
      <vt:lpstr>1.6 2024年石龙区一般公共预算基本支出预算表（按经济分类</vt:lpstr>
      <vt:lpstr>2024年市对区一般公共预税收返还和转移支付预算表（分项目）</vt:lpstr>
      <vt:lpstr>2024年市对区一般公共预算税收返还和转移支付预算表（分地区）</vt:lpstr>
      <vt:lpstr>1.9 2023年政府一般债务限额余额情况表（分项目）</vt:lpstr>
      <vt:lpstr>1.10 2023年政府一般债务限额余额情况表（分地区</vt:lpstr>
      <vt:lpstr>2.1 2024年石龙区政府性基金收支预算总表</vt:lpstr>
      <vt:lpstr>2.2 2024年石龙区政府性基金收入预算明细表</vt:lpstr>
      <vt:lpstr>2.3 2024年石龙区政府性基金支出预算总表</vt:lpstr>
      <vt:lpstr>2.4 2024年石龙区政府性基金支出预算明细表</vt:lpstr>
      <vt:lpstr>2.5.1 2024年市对区政府性基金转移支付预算表（分项目）</vt:lpstr>
      <vt:lpstr>2.5.2 2024年市石区政府性基金转移支付预算表（分地区）</vt:lpstr>
      <vt:lpstr>2.6.1 2023年石龙区政府专项债务限额余额情况表（分项目</vt:lpstr>
      <vt:lpstr>2.6.2 2022年石龙区政府专项债务限额余额情况表（分地区</vt:lpstr>
      <vt:lpstr>3.1 2024年石龙区国有资本经营收支预算总表</vt:lpstr>
      <vt:lpstr>3.2 2024年石龙区国有资本经营收入预算表</vt:lpstr>
      <vt:lpstr>3.3 2024年石龙区国有资本经营支出预算表</vt:lpstr>
      <vt:lpstr>3.42024年市对石龙区国有资本经营预算转移支付表(分项目)</vt:lpstr>
      <vt:lpstr>3.5 2024年市对石龙区国有资本经营预算转移支付（分地区）</vt:lpstr>
      <vt:lpstr>4.1 2024年石龙区社会保险基金收支预算总表</vt:lpstr>
      <vt:lpstr>4.2 2024年石龙区社会保险基金收入预算表</vt:lpstr>
      <vt:lpstr>4.3 2024年石龙区社会保险基金支出预算表</vt:lpstr>
      <vt:lpstr>4.4 2024年石龙区社会保险基金结余预算表</vt:lpstr>
      <vt:lpstr>5.2024年石龙区“三公经费”预算汇总表</vt:lpstr>
      <vt:lpstr>6.2024年石龙区基本建设支出预算表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</dc:creator>
  <cp:lastModifiedBy>怪蜀黍</cp:lastModifiedBy>
  <cp:revision>1</cp:revision>
  <dcterms:created xsi:type="dcterms:W3CDTF">2021-04-26T03:12:00Z</dcterms:created>
  <dcterms:modified xsi:type="dcterms:W3CDTF">2025-04-25T03:23:37Z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4B4F2F7222C143208C918F51FBD1E81A_13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