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 iterate="1" iterateCount="100" iterateDelta="0.001"/>
</workbook>
</file>

<file path=xl/comments5.xml><?xml version="1.0" encoding="utf-8"?>
<comments xmlns="http://schemas.openxmlformats.org/spreadsheetml/2006/main">
  <authors>
    <author>lduser1</author>
  </authors>
  <commentList>
    <comment ref="A97" authorId="0">
      <text>
        <r>
          <rPr>
            <sz val="9"/>
            <rFont val="宋体"/>
            <family val="0"/>
          </rPr>
          <t>lduser1:
是否加项级科目，2011年未加</t>
        </r>
      </text>
    </comment>
    <comment ref="A98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201" authorId="0">
      <text>
        <r>
          <rPr>
            <sz val="9"/>
            <rFont val="宋体"/>
            <family val="0"/>
          </rPr>
          <t>lduser1:
2012年科目名称改动</t>
        </r>
      </text>
    </comment>
  </commentList>
</comments>
</file>

<file path=xl/sharedStrings.xml><?xml version="1.0" encoding="utf-8"?>
<sst xmlns="http://schemas.openxmlformats.org/spreadsheetml/2006/main" count="455" uniqueCount="391">
  <si>
    <t>附表一</t>
  </si>
  <si>
    <t>平顶山市石龙区2021年财政收支完成情况表</t>
  </si>
  <si>
    <t>单位：万元</t>
  </si>
  <si>
    <t>行号</t>
  </si>
  <si>
    <t>项目名称</t>
  </si>
  <si>
    <t>财政收入</t>
  </si>
  <si>
    <t>财政支出</t>
  </si>
  <si>
    <t>年初预算</t>
  </si>
  <si>
    <t>实际收入</t>
  </si>
  <si>
    <t>上年收入</t>
  </si>
  <si>
    <t>增长</t>
  </si>
  <si>
    <t>比上年同期增长%</t>
  </si>
  <si>
    <t>实际支出</t>
  </si>
  <si>
    <t>上年支出</t>
  </si>
  <si>
    <t>收  入  总  计</t>
  </si>
  <si>
    <t>支  出  总  计</t>
  </si>
  <si>
    <t>一、一般公共预算收入合计</t>
  </si>
  <si>
    <t>一、一般公共预算支出合计</t>
  </si>
  <si>
    <t>1、税收收入</t>
  </si>
  <si>
    <t>一般公共服务支出</t>
  </si>
  <si>
    <t>国内增值税</t>
  </si>
  <si>
    <t>外交支出</t>
  </si>
  <si>
    <t>营业税</t>
  </si>
  <si>
    <t>国防支出</t>
  </si>
  <si>
    <t>企业所得税</t>
  </si>
  <si>
    <t>公共安全支出</t>
  </si>
  <si>
    <t>个人所得税</t>
  </si>
  <si>
    <t>教育支出</t>
  </si>
  <si>
    <t>资源税</t>
  </si>
  <si>
    <t>科学技术支出</t>
  </si>
  <si>
    <t>城市维护建设税</t>
  </si>
  <si>
    <t>文化体育与传媒支出</t>
  </si>
  <si>
    <t>房产税</t>
  </si>
  <si>
    <t>社会保障和就业支出</t>
  </si>
  <si>
    <t>印花税</t>
  </si>
  <si>
    <t>卫生健康支出</t>
  </si>
  <si>
    <t>城镇土地使用税</t>
  </si>
  <si>
    <t>节能环保支出</t>
  </si>
  <si>
    <t>土地增值税</t>
  </si>
  <si>
    <t>城乡社区支出</t>
  </si>
  <si>
    <t>车船税</t>
  </si>
  <si>
    <t>农林水支出</t>
  </si>
  <si>
    <t>耕地占用税</t>
  </si>
  <si>
    <t>交通运输支出</t>
  </si>
  <si>
    <t>契税</t>
  </si>
  <si>
    <t>资源勘探信息等支出</t>
  </si>
  <si>
    <t>环境保护税</t>
  </si>
  <si>
    <t>商业服务业等支出</t>
  </si>
  <si>
    <t>2、非 税 收 入</t>
  </si>
  <si>
    <t>粮油物资储备支出</t>
  </si>
  <si>
    <t>专项收入</t>
  </si>
  <si>
    <t>援助其他地区支出</t>
  </si>
  <si>
    <t>行政事业性收费收入</t>
  </si>
  <si>
    <t>自然资源海洋气象等支出</t>
  </si>
  <si>
    <t>罚没收入</t>
  </si>
  <si>
    <t>住房保障支出</t>
  </si>
  <si>
    <t>国有资本经营收入</t>
  </si>
  <si>
    <t>灾害防治及应急管理支出</t>
  </si>
  <si>
    <t>国有资源（资产）有偿使用</t>
  </si>
  <si>
    <t>预备费</t>
  </si>
  <si>
    <t>捐赠收入</t>
  </si>
  <si>
    <t>其他支出</t>
  </si>
  <si>
    <t>其他收入</t>
  </si>
  <si>
    <t>债务付息支出</t>
  </si>
  <si>
    <t>二、政府性基金收入</t>
  </si>
  <si>
    <t>二、政府性基金支出</t>
  </si>
  <si>
    <t>附表二：</t>
  </si>
  <si>
    <t>石龙区2022年上半年上级追加、返还、补助和转移支付资金情况表</t>
  </si>
  <si>
    <t>单位；万元</t>
  </si>
  <si>
    <t>项目</t>
  </si>
  <si>
    <t>金额</t>
  </si>
  <si>
    <t>1、专项转移支付小计</t>
  </si>
  <si>
    <t>一般公共服务</t>
  </si>
  <si>
    <t>国防</t>
  </si>
  <si>
    <t>公共安全</t>
  </si>
  <si>
    <t>教育</t>
  </si>
  <si>
    <t>文化旅游体育与传媒支出</t>
  </si>
  <si>
    <t>资源勘探信息等支出　</t>
  </si>
  <si>
    <t>金融支出</t>
  </si>
  <si>
    <t>国土海洋气象等支出</t>
  </si>
  <si>
    <t>粮油物质储备支出</t>
  </si>
  <si>
    <t>2、一般转移支付小计</t>
  </si>
  <si>
    <t>3、基金追加小计</t>
  </si>
  <si>
    <t>4、返还性收入</t>
  </si>
  <si>
    <t>附表三：</t>
  </si>
  <si>
    <t>平顶山市石龙区2022年6月底债务分类统计表</t>
  </si>
  <si>
    <t>合   计</t>
  </si>
  <si>
    <t>政府债务</t>
  </si>
  <si>
    <t>政府或有债务</t>
  </si>
  <si>
    <t>小  计</t>
  </si>
  <si>
    <t>一般债务</t>
  </si>
  <si>
    <t>专项债务</t>
  </si>
  <si>
    <t>政府负有担保责任的债务</t>
  </si>
  <si>
    <t>政府可能承担一定救助责任的债务</t>
  </si>
  <si>
    <t>附表四：</t>
  </si>
  <si>
    <t>平顶山市石龙区2022年上半年一般公共预算收入分项完成情况表</t>
  </si>
  <si>
    <t>项          目</t>
  </si>
  <si>
    <t>本年预算</t>
  </si>
  <si>
    <t>占预算的%</t>
  </si>
  <si>
    <t>上年同期</t>
  </si>
  <si>
    <t>一般公共预算收入合计</t>
  </si>
  <si>
    <t>税收收入</t>
  </si>
  <si>
    <t>增值税</t>
  </si>
  <si>
    <t>其他税收收入</t>
  </si>
  <si>
    <t>非税收入</t>
  </si>
  <si>
    <t>国有资源(资产)有偿使用</t>
  </si>
  <si>
    <t>政府性基金收入</t>
  </si>
  <si>
    <t>附表五：</t>
  </si>
  <si>
    <t>平顶山市石龙区2022年上半年一般公共预算支出完成情况表</t>
  </si>
  <si>
    <t>项   目</t>
  </si>
  <si>
    <t>专项追加</t>
  </si>
  <si>
    <t>一般追加</t>
  </si>
  <si>
    <t>科目调剂</t>
  </si>
  <si>
    <t>上年同期支出</t>
  </si>
  <si>
    <t>同比增幅%</t>
  </si>
  <si>
    <t>增减</t>
  </si>
  <si>
    <t>一般公共预算支出合计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</si>
  <si>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</si>
  <si>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</si>
  <si>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</si>
  <si>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</si>
  <si>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</si>
  <si>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</si>
  <si>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</si>
  <si>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</si>
  <si>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</si>
  <si>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</si>
  <si>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</si>
  <si>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</si>
  <si>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</si>
  <si>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</si>
  <si>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</si>
  <si>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</si>
  <si>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</si>
  <si>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</si>
  <si>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</si>
  <si>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</si>
  <si>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</si>
  <si>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</si>
  <si>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</si>
  <si>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</si>
  <si>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</si>
  <si>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</si>
  <si>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</si>
  <si>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</si>
  <si>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市场监督管理事务</t>
  </si>
  <si>
    <t xml:space="preserve">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</si>
  <si>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</si>
  <si>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</si>
  <si>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</si>
  <si>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</si>
  <si>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</si>
  <si>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其他国防支出</t>
  </si>
  <si>
    <t>四、公共安全支出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</si>
  <si>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</si>
  <si>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</si>
  <si>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</si>
  <si>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</si>
  <si>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</si>
  <si>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</si>
  <si>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</si>
  <si>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</si>
  <si>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</si>
  <si>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</si>
  <si>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海警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</si>
  <si>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</si>
  <si>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</si>
  <si>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</si>
  <si>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</si>
  <si>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</si>
  <si>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</si>
  <si>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</si>
  <si>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</si>
  <si>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</si>
  <si>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</si>
  <si>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</si>
  <si>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</si>
  <si>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</si>
  <si>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</si>
  <si>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</si>
  <si>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</si>
  <si>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</si>
  <si>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</si>
  <si>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</si>
  <si>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</si>
  <si>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</si>
  <si>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</si>
  <si>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</si>
  <si>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>七、文化体育与传媒支出</t>
  </si>
  <si>
    <t xml:space="preserve">    文化和旅游</t>
  </si>
  <si>
    <t xml:space="preserve">    文物</t>
  </si>
  <si>
    <t xml:space="preserve">    体育</t>
  </si>
  <si>
    <t xml:space="preserve">    新闻出版电影</t>
  </si>
  <si>
    <t xml:space="preserve">    广播电视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</si>
  <si>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</si>
  <si>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</si>
  <si>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</si>
  <si>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</si>
  <si>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</si>
  <si>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行政事业单位养老支出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</si>
  <si>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</si>
  <si>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</si>
  <si>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</si>
  <si>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</si>
  <si>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</si>
  <si>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</si>
  <si>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</si>
  <si>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</si>
  <si>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</si>
  <si>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</si>
  <si>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</si>
  <si>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</si>
  <si>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财政对基本养老保险基金的补助</t>
  </si>
  <si>
    <t xml:space="preserve">    财政对其他社会保险基金的救助</t>
  </si>
  <si>
    <t xml:space="preserve">    其他生活救助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</si>
  <si>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退役军人管理事务</t>
    </r>
  </si>
  <si>
    <t xml:space="preserve">    其他社会保障和就业支出</t>
  </si>
  <si>
    <t>九、卫生健康支出</t>
  </si>
  <si>
    <t xml:space="preserve">    卫生健康管理事务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</si>
  <si>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</si>
  <si>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</si>
  <si>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</si>
  <si>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</si>
  <si>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</si>
  <si>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</si>
  <si>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</si>
  <si>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</si>
  <si>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食品和药品监督管理事务</t>
  </si>
  <si>
    <t xml:space="preserve">    优抚对象医疗</t>
  </si>
  <si>
    <t xml:space="preserve">    医疗保障管理事务</t>
  </si>
  <si>
    <t xml:space="preserve">    其他卫生健康支出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</si>
  <si>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</si>
  <si>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</si>
  <si>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</si>
  <si>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</si>
  <si>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</si>
  <si>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</si>
  <si>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</si>
  <si>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</si>
  <si>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</si>
  <si>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</si>
  <si>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</si>
  <si>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</si>
  <si>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</si>
  <si>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</si>
  <si>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</si>
  <si>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</si>
  <si>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</si>
  <si>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</si>
  <si>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</si>
  <si>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</si>
  <si>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</si>
  <si>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</si>
  <si>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</si>
  <si>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</si>
  <si>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农业农村</t>
    </r>
  </si>
  <si>
    <t xml:space="preserve">      林业和草原</t>
  </si>
  <si>
    <t xml:space="preserve">      水利</t>
  </si>
  <si>
    <t>攻固脱贫衔接乡村振兴</t>
  </si>
  <si>
    <t xml:space="preserve">      扶贫</t>
  </si>
  <si>
    <t xml:space="preserve">      农业综合开发</t>
  </si>
  <si>
    <t xml:space="preserve">      农村综合改革</t>
  </si>
  <si>
    <t xml:space="preserve">      普惠金融发展支出</t>
  </si>
  <si>
    <t xml:space="preserve">      目标价格补贴</t>
  </si>
  <si>
    <t xml:space="preserve">      其他农林水事务支出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</si>
  <si>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</si>
  <si>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</si>
  <si>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</si>
  <si>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</si>
  <si>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成品油价格改革对交通运输的补贴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</si>
  <si>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</si>
  <si>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</si>
  <si>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</si>
  <si>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 xml:space="preserve">十四、资源勘探工业信息等支出
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</si>
  <si>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</si>
  <si>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</si>
  <si>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</si>
  <si>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</si>
  <si>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</si>
  <si>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</si>
  <si>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</si>
  <si>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</si>
  <si>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十五、商业服务业等支出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</si>
  <si>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</si>
  <si>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</si>
  <si>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</si>
  <si>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</si>
  <si>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</si>
  <si>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</si>
  <si>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</si>
  <si>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</si>
  <si>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</si>
  <si>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</si>
  <si>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</si>
  <si>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</si>
  <si>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</si>
  <si>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</si>
  <si>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农业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</si>
  <si>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</si>
  <si>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</si>
  <si>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</si>
  <si>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</si>
  <si>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自然资源事务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</si>
  <si>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</si>
  <si>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</si>
  <si>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</si>
  <si>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</si>
  <si>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其他国土海洋气象等支出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</si>
  <si>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</si>
  <si>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</si>
  <si>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</si>
  <si>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</si>
  <si>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</si>
  <si>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</si>
  <si>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</si>
  <si>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</si>
  <si>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</si>
  <si>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</si>
  <si>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二十一灾害防治及应急管理支出</t>
  </si>
  <si>
    <t xml:space="preserve">      应急管理事务</t>
  </si>
  <si>
    <t xml:space="preserve">      消防事务</t>
  </si>
  <si>
    <t xml:space="preserve"> 自然灾害防治</t>
  </si>
  <si>
    <t xml:space="preserve"> 自然灾害救灾及恢复重建支出</t>
  </si>
  <si>
    <t>二十二、预备费</t>
  </si>
  <si>
    <t>二十三、债务付息支出</t>
  </si>
  <si>
    <t xml:space="preserve">      地方政府一般债务付息支出</t>
  </si>
  <si>
    <t>二十四、其他支出</t>
  </si>
  <si>
    <t xml:space="preserve">      年初预留</t>
  </si>
  <si>
    <t>附表六：</t>
  </si>
  <si>
    <t>石龙区2022年上半年政府性基金预算收入分项完成情况表</t>
  </si>
  <si>
    <t>上年同期完成</t>
  </si>
  <si>
    <t>为预算数%</t>
  </si>
  <si>
    <t>比上年同期±%</t>
  </si>
  <si>
    <t>增加</t>
  </si>
  <si>
    <t>政府性基金预算收入合计</t>
  </si>
  <si>
    <t>国有土地使用权出让</t>
  </si>
  <si>
    <t>新增建设用地有偿使用费</t>
  </si>
  <si>
    <t>城市基础设施配套费</t>
  </si>
  <si>
    <t>国有土地收益基金</t>
  </si>
  <si>
    <t>农业土地开发资金</t>
  </si>
  <si>
    <t>城市公用事业附加</t>
  </si>
  <si>
    <t>彩票公益金</t>
  </si>
  <si>
    <t>专项债务对应项目专项收入</t>
  </si>
  <si>
    <t>附表七：</t>
  </si>
  <si>
    <t>平顶山市石龙区2022年上半年政府性基金支出完成情况表</t>
  </si>
  <si>
    <t>上级追加</t>
  </si>
  <si>
    <t>政府性基金预算支出合计</t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</si>
  <si>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</si>
  <si>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</si>
  <si>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</si>
  <si>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</si>
  <si>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</si>
  <si>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</si>
  <si>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</si>
  <si>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</si>
  <si>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</si>
  <si>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</si>
  <si>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</si>
  <si>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</si>
  <si>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</si>
  <si>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</si>
  <si>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城市基础设施配套费及对应专项债务收入安排的支出</t>
  </si>
  <si>
    <t xml:space="preserve">   土地储备专项债券收入安排的支出</t>
  </si>
  <si>
    <t xml:space="preserve">    国有土地使用权出让收入及对应专项债务收入安排的支出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</si>
  <si>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</si>
  <si>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</si>
  <si>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</si>
  <si>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</si>
  <si>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三峡水库库区基金支出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</si>
  <si>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</si>
  <si>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</si>
  <si>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>六、交通运输支出</t>
  </si>
  <si>
    <t xml:space="preserve">    铁路运输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</si>
  <si>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</si>
  <si>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</si>
  <si>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</si>
  <si>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</si>
  <si>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</si>
  <si>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</si>
  <si>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</si>
  <si>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</si>
  <si>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</si>
  <si>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</si>
  <si>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</si>
  <si>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</si>
  <si>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</si>
  <si>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</si>
  <si>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</si>
  <si>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</si>
  <si>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</si>
  <si>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 xml:space="preserve">    地方政府专项债务付息支出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</si>
</sst>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%"/>
    <numFmt numFmtId="181" formatCode="0_ "/>
    <numFmt numFmtId="182" formatCode="0.0_ "/>
    <numFmt numFmtId="183" formatCode="#,##0_ "/>
    <numFmt numFmtId="184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Adobe 黑体 Std R"/>
      <family val="0"/>
    </font>
    <font>
      <sz val="16"/>
      <name val="方正小标宋_GBK"/>
      <family val="0"/>
    </font>
    <font>
      <sz val="10"/>
      <name val="宋体"/>
      <family val="0"/>
    </font>
    <font>
      <sz val="18"/>
      <name val="方正大标宋_GBK"/>
      <family val="0"/>
    </font>
    <font>
      <sz val="14"/>
      <name val="仿宋"/>
      <family val="3"/>
    </font>
    <font>
      <sz val="14"/>
      <name val="宋体"/>
      <family val="0"/>
    </font>
    <font>
      <sz val="14"/>
      <name val="方正小标宋_GBK"/>
      <family val="0"/>
    </font>
    <font>
      <sz val="16"/>
      <name val="宋体"/>
      <family val="0"/>
    </font>
    <font>
      <b/>
      <sz val="12"/>
      <name val="宋体"/>
      <family val="0"/>
    </font>
    <font>
      <sz val="20"/>
      <name val="方正小标宋_GBK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0" fontId="14" fillId="4" borderId="0" applyNumberFormat="0" applyBorder="0" applyAlignment="0" applyProtection="0"/>
    <xf numFmtId="0" fontId="16" fillId="5" borderId="2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7" fillId="7" borderId="2" applyNumberFormat="0" applyAlignment="0" applyProtection="0"/>
    <xf numFmtId="0" fontId="18" fillId="8" borderId="0" applyNumberFormat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>
      <alignment/>
      <protection/>
    </xf>
    <xf numFmtId="0" fontId="23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19" fillId="11" borderId="0" applyNumberFormat="0" applyBorder="0" applyAlignment="0" applyProtection="0"/>
    <xf numFmtId="0" fontId="22" fillId="0" borderId="6" applyNumberFormat="0" applyFill="0" applyAlignment="0" applyProtection="0"/>
    <xf numFmtId="0" fontId="19" fillId="12" borderId="0" applyNumberFormat="0" applyBorder="0" applyAlignment="0" applyProtection="0"/>
    <xf numFmtId="0" fontId="15" fillId="7" borderId="1" applyNumberFormat="0" applyAlignment="0" applyProtection="0"/>
    <xf numFmtId="0" fontId="17" fillId="7" borderId="2" applyNumberFormat="0" applyAlignment="0" applyProtection="0"/>
    <xf numFmtId="0" fontId="0" fillId="0" borderId="0">
      <alignment/>
      <protection/>
    </xf>
    <xf numFmtId="0" fontId="29" fillId="13" borderId="7" applyNumberFormat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9" fillId="15" borderId="0" applyNumberFormat="0" applyBorder="0" applyAlignment="0" applyProtection="0"/>
    <xf numFmtId="0" fontId="30" fillId="0" borderId="8" applyNumberFormat="0" applyFill="0" applyAlignment="0" applyProtection="0"/>
    <xf numFmtId="0" fontId="14" fillId="9" borderId="0" applyNumberFormat="0" applyBorder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19" fillId="18" borderId="0" applyNumberFormat="0" applyBorder="0" applyAlignment="0" applyProtection="0"/>
    <xf numFmtId="0" fontId="34" fillId="0" borderId="8" applyNumberFormat="0" applyFill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9" fillId="20" borderId="0" applyNumberFormat="0" applyBorder="0" applyAlignment="0" applyProtection="0"/>
    <xf numFmtId="0" fontId="19" fillId="12" borderId="0" applyNumberFormat="0" applyBorder="0" applyAlignment="0" applyProtection="0"/>
    <xf numFmtId="0" fontId="14" fillId="14" borderId="0" applyNumberFormat="0" applyBorder="0" applyAlignment="0" applyProtection="0"/>
    <xf numFmtId="0" fontId="35" fillId="3" borderId="2" applyNumberFormat="0" applyAlignment="0" applyProtection="0"/>
    <xf numFmtId="0" fontId="14" fillId="14" borderId="0" applyNumberFormat="0" applyBorder="0" applyAlignment="0" applyProtection="0"/>
    <xf numFmtId="0" fontId="19" fillId="21" borderId="0" applyNumberFormat="0" applyBorder="0" applyAlignment="0" applyProtection="0"/>
    <xf numFmtId="0" fontId="14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3" fillId="16" borderId="0" applyNumberFormat="0" applyBorder="0" applyAlignment="0" applyProtection="0"/>
    <xf numFmtId="0" fontId="14" fillId="23" borderId="0" applyNumberFormat="0" applyBorder="0" applyAlignment="0" applyProtection="0"/>
    <xf numFmtId="0" fontId="19" fillId="24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5" fillId="7" borderId="1" applyNumberFormat="0" applyAlignment="0" applyProtection="0"/>
    <xf numFmtId="0" fontId="14" fillId="14" borderId="0" applyNumberFormat="0" applyBorder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7" fillId="7" borderId="2" applyNumberFormat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29" fillId="13" borderId="7" applyNumberFormat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9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23" borderId="0" applyNumberFormat="0" applyBorder="0" applyAlignment="0" applyProtection="0"/>
    <xf numFmtId="0" fontId="33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7" borderId="0" applyNumberFormat="0" applyBorder="0" applyAlignment="0" applyProtection="0"/>
    <xf numFmtId="0" fontId="19" fillId="2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36" fillId="0" borderId="10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37" fillId="0" borderId="10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8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9" borderId="3" applyNumberFormat="0" applyFont="0" applyAlignment="0" applyProtection="0"/>
    <xf numFmtId="0" fontId="14" fillId="0" borderId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0" borderId="9" applyNumberFormat="0" applyFill="0" applyAlignment="0" applyProtection="0"/>
    <xf numFmtId="0" fontId="31" fillId="0" borderId="12" applyNumberFormat="0" applyFill="0" applyAlignment="0" applyProtection="0"/>
    <xf numFmtId="0" fontId="29" fillId="13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3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0" borderId="0" applyNumberFormat="0" applyBorder="0" applyAlignment="0" applyProtection="0"/>
    <xf numFmtId="0" fontId="41" fillId="16" borderId="0" applyNumberFormat="0" applyBorder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0" fillId="9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3" fontId="4" fillId="3" borderId="13" xfId="159" applyNumberFormat="1" applyFont="1" applyFill="1" applyBorder="1" applyAlignment="1" applyProtection="1">
      <alignment horizontal="right" vertical="center"/>
      <protection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3" borderId="13" xfId="0" applyNumberFormat="1" applyFont="1" applyFill="1" applyBorder="1" applyAlignment="1">
      <alignment horizontal="center" vertical="center"/>
    </xf>
    <xf numFmtId="181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3" xfId="0" applyFont="1" applyFill="1" applyBorder="1" applyAlignment="1">
      <alignment horizontal="center" vertical="center"/>
    </xf>
    <xf numFmtId="181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81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>
      <alignment vertical="center"/>
    </xf>
    <xf numFmtId="182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0" fillId="3" borderId="13" xfId="0" applyNumberForma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0" fillId="3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0" fontId="3" fillId="28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8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28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181" fontId="1" fillId="0" borderId="17" xfId="0" applyNumberFormat="1" applyFont="1" applyFill="1" applyBorder="1" applyAlignment="1" applyProtection="1">
      <alignment horizontal="left" vertical="center"/>
      <protection locked="0"/>
    </xf>
    <xf numFmtId="183" fontId="1" fillId="0" borderId="13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3" fontId="4" fillId="3" borderId="13" xfId="159" applyNumberFormat="1" applyFont="1" applyFill="1" applyBorder="1" applyAlignment="1" applyProtection="1">
      <alignment horizontal="center" vertical="center"/>
      <protection/>
    </xf>
    <xf numFmtId="182" fontId="1" fillId="0" borderId="17" xfId="0" applyNumberFormat="1" applyFont="1" applyFill="1" applyBorder="1" applyAlignment="1" applyProtection="1">
      <alignment horizontal="left" vertical="center"/>
      <protection locked="0"/>
    </xf>
    <xf numFmtId="181" fontId="1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3" fontId="4" fillId="0" borderId="13" xfId="15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" fontId="0" fillId="3" borderId="13" xfId="164" applyNumberFormat="1" applyFont="1" applyFill="1" applyBorder="1" applyAlignment="1">
      <alignment horizontal="center" vertical="center"/>
      <protection/>
    </xf>
    <xf numFmtId="4" fontId="4" fillId="3" borderId="13" xfId="159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NumberFormat="1" applyFill="1" applyBorder="1" applyAlignment="1">
      <alignment horizontal="center" vertical="center" wrapText="1"/>
    </xf>
    <xf numFmtId="184" fontId="0" fillId="0" borderId="13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4" fontId="7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3" xfId="160" applyNumberFormat="1" applyFont="1" applyFill="1" applyBorder="1" applyAlignment="1" applyProtection="1">
      <alignment horizontal="right" vertical="center"/>
      <protection/>
    </xf>
    <xf numFmtId="180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40" applyFont="1" applyFill="1" applyBorder="1" applyAlignment="1">
      <alignment horizontal="right" vertical="center" wrapText="1"/>
      <protection/>
    </xf>
    <xf numFmtId="0" fontId="4" fillId="0" borderId="13" xfId="126" applyFont="1" applyFill="1" applyBorder="1" applyAlignment="1">
      <alignment horizontal="right" vertical="center" wrapText="1"/>
      <protection/>
    </xf>
    <xf numFmtId="3" fontId="4" fillId="29" borderId="13" xfId="199" applyNumberFormat="1" applyFont="1" applyFill="1" applyBorder="1" applyAlignment="1" applyProtection="1">
      <alignment horizontal="right" vertical="center"/>
      <protection/>
    </xf>
    <xf numFmtId="0" fontId="4" fillId="29" borderId="13" xfId="0" applyFont="1" applyFill="1" applyBorder="1" applyAlignment="1">
      <alignment horizontal="right" vertical="center" wrapText="1"/>
    </xf>
    <xf numFmtId="3" fontId="4" fillId="29" borderId="13" xfId="198" applyNumberFormat="1" applyFont="1" applyFill="1" applyBorder="1" applyAlignment="1" applyProtection="1">
      <alignment horizontal="right" vertical="center"/>
      <protection/>
    </xf>
    <xf numFmtId="3" fontId="4" fillId="29" borderId="13" xfId="196" applyNumberFormat="1" applyFont="1" applyFill="1" applyBorder="1" applyAlignment="1" applyProtection="1">
      <alignment horizontal="right" vertical="center"/>
      <protection/>
    </xf>
    <xf numFmtId="3" fontId="4" fillId="29" borderId="13" xfId="200" applyNumberFormat="1" applyFont="1" applyFill="1" applyBorder="1" applyAlignment="1" applyProtection="1">
      <alignment horizontal="right" vertical="center"/>
      <protection/>
    </xf>
    <xf numFmtId="3" fontId="4" fillId="29" borderId="13" xfId="197" applyNumberFormat="1" applyFont="1" applyFill="1" applyBorder="1" applyAlignment="1" applyProtection="1">
      <alignment horizontal="right" vertical="center"/>
      <protection/>
    </xf>
    <xf numFmtId="3" fontId="4" fillId="29" borderId="13" xfId="201" applyNumberFormat="1" applyFont="1" applyFill="1" applyBorder="1" applyAlignment="1" applyProtection="1">
      <alignment horizontal="right" vertical="center"/>
      <protection/>
    </xf>
    <xf numFmtId="3" fontId="4" fillId="29" borderId="13" xfId="202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right" vertical="center" wrapText="1"/>
    </xf>
    <xf numFmtId="3" fontId="4" fillId="0" borderId="13" xfId="93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3" fontId="4" fillId="29" borderId="13" xfId="204" applyNumberFormat="1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right" vertical="center" wrapText="1"/>
    </xf>
    <xf numFmtId="180" fontId="4" fillId="0" borderId="22" xfId="0" applyNumberFormat="1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3" fontId="4" fillId="29" borderId="13" xfId="208" applyNumberFormat="1" applyFont="1" applyFill="1" applyBorder="1" applyAlignment="1" applyProtection="1">
      <alignment horizontal="right" vertical="center"/>
      <protection/>
    </xf>
    <xf numFmtId="0" fontId="4" fillId="29" borderId="22" xfId="0" applyFont="1" applyFill="1" applyBorder="1" applyAlignment="1">
      <alignment horizontal="right" vertical="center" wrapText="1"/>
    </xf>
    <xf numFmtId="3" fontId="4" fillId="29" borderId="13" xfId="210" applyNumberFormat="1" applyFont="1" applyFill="1" applyBorder="1" applyAlignment="1" applyProtection="1">
      <alignment horizontal="right" vertical="center"/>
      <protection/>
    </xf>
    <xf numFmtId="3" fontId="4" fillId="29" borderId="13" xfId="207" applyNumberFormat="1" applyFont="1" applyFill="1" applyBorder="1" applyAlignment="1" applyProtection="1">
      <alignment horizontal="right" vertical="center"/>
      <protection/>
    </xf>
    <xf numFmtId="0" fontId="4" fillId="0" borderId="13" xfId="160" applyNumberFormat="1" applyFont="1" applyFill="1" applyBorder="1" applyAlignment="1" applyProtection="1">
      <alignment horizontal="left" vertical="center"/>
      <protection/>
    </xf>
    <xf numFmtId="3" fontId="4" fillId="29" borderId="13" xfId="203" applyNumberFormat="1" applyFont="1" applyFill="1" applyBorder="1" applyAlignment="1" applyProtection="1">
      <alignment horizontal="right" vertical="center"/>
      <protection/>
    </xf>
    <xf numFmtId="3" fontId="4" fillId="29" borderId="13" xfId="212" applyNumberFormat="1" applyFont="1" applyFill="1" applyBorder="1" applyAlignment="1" applyProtection="1">
      <alignment horizontal="right" vertical="center"/>
      <protection/>
    </xf>
    <xf numFmtId="3" fontId="4" fillId="29" borderId="13" xfId="205" applyNumberFormat="1" applyFont="1" applyFill="1" applyBorder="1" applyAlignment="1" applyProtection="1">
      <alignment horizontal="right" vertical="center"/>
      <protection/>
    </xf>
    <xf numFmtId="3" fontId="4" fillId="29" borderId="13" xfId="209" applyNumberFormat="1" applyFont="1" applyFill="1" applyBorder="1" applyAlignment="1" applyProtection="1">
      <alignment horizontal="right" vertical="center"/>
      <protection/>
    </xf>
    <xf numFmtId="3" fontId="4" fillId="29" borderId="13" xfId="211" applyNumberFormat="1" applyFont="1" applyFill="1" applyBorder="1" applyAlignment="1" applyProtection="1">
      <alignment horizontal="right" vertical="center"/>
      <protection/>
    </xf>
    <xf numFmtId="3" fontId="4" fillId="29" borderId="13" xfId="206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Fill="1" applyBorder="1" applyAlignment="1">
      <alignment vertical="center" wrapText="1"/>
    </xf>
    <xf numFmtId="3" fontId="4" fillId="29" borderId="13" xfId="52" applyNumberFormat="1" applyFont="1" applyFill="1" applyBorder="1" applyAlignment="1" applyProtection="1">
      <alignment horizontal="right" vertical="center"/>
      <protection/>
    </xf>
  </cellXfs>
  <cellStyles count="199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常规 5 2" xfId="40"/>
    <cellStyle name="60% - 强调文字颜色 2 2 2" xfId="41"/>
    <cellStyle name="标题 4 2 2" xfId="42"/>
    <cellStyle name="_ET_STYLE_NoName_00_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常规 26" xfId="52"/>
    <cellStyle name="检查单元格" xfId="53"/>
    <cellStyle name="40% - 强调文字颜色 4 2" xfId="54"/>
    <cellStyle name="20% - 强调文字颜色 6" xfId="55"/>
    <cellStyle name="强调文字颜色 2" xfId="56"/>
    <cellStyle name="链接单元格" xfId="57"/>
    <cellStyle name="20% - 强调文字颜色 2 3" xfId="58"/>
    <cellStyle name="汇总" xfId="59"/>
    <cellStyle name="好" xfId="60"/>
    <cellStyle name="20% - 强调文字颜色 3 3" xfId="61"/>
    <cellStyle name="适中" xfId="62"/>
    <cellStyle name="20% - 强调文字颜色 5" xfId="63"/>
    <cellStyle name="强调文字颜色 1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20% - 强调文字颜色 4 2 2" xfId="83"/>
    <cellStyle name="常规 3 2" xfId="84"/>
    <cellStyle name="20% - 强调文字颜色 1 3" xfId="85"/>
    <cellStyle name="20% - 强调文字颜色 3 2" xfId="86"/>
    <cellStyle name="20% - 强调文字颜色 1 2 2" xfId="87"/>
    <cellStyle name="20% - 强调文字颜色 2 2" xfId="88"/>
    <cellStyle name="输出 2 2" xfId="89"/>
    <cellStyle name="20% - 强调文字颜色 4 2" xfId="90"/>
    <cellStyle name="常规 3" xfId="91"/>
    <cellStyle name="20% - 强调文字颜色 4 3" xfId="92"/>
    <cellStyle name="常规 4" xfId="93"/>
    <cellStyle name="20% - 强调文字颜色 5 2" xfId="94"/>
    <cellStyle name="20% - 强调文字颜色 5 2 2" xfId="95"/>
    <cellStyle name="20% - 强调文字颜色 5 3" xfId="96"/>
    <cellStyle name="20% - 强调文字颜色 6 2" xfId="97"/>
    <cellStyle name="20% - 强调文字颜色 6 2 2" xfId="98"/>
    <cellStyle name="20% - 强调文字颜色 6 3" xfId="99"/>
    <cellStyle name="40% - 强调文字颜色 1 2" xfId="100"/>
    <cellStyle name="40% - 强调文字颜色 1 2 2" xfId="101"/>
    <cellStyle name="40% - 强调文字颜色 1 3" xfId="102"/>
    <cellStyle name="40% - 强调文字颜色 2 2" xfId="103"/>
    <cellStyle name="40% - 强调文字颜色 2 2 2" xfId="104"/>
    <cellStyle name="40% - 强调文字颜色 2 3" xfId="105"/>
    <cellStyle name="40% - 强调文字颜色 3 2" xfId="106"/>
    <cellStyle name="计算 2 2" xfId="107"/>
    <cellStyle name="40% - 强调文字颜色 3 2 2" xfId="108"/>
    <cellStyle name="40% - 强调文字颜色 3 3" xfId="109"/>
    <cellStyle name="40% - 强调文字颜色 4 2 2" xfId="110"/>
    <cellStyle name="检查单元格 2" xfId="111"/>
    <cellStyle name="40% - 强调文字颜色 4 3" xfId="112"/>
    <cellStyle name="40% - 强调文字颜色 5 2" xfId="113"/>
    <cellStyle name="40% - 强调文字颜色 5 2 2" xfId="114"/>
    <cellStyle name="60% - 强调文字颜色 4 3" xfId="115"/>
    <cellStyle name="40% - 强调文字颜色 5 3" xfId="116"/>
    <cellStyle name="40% - 强调文字颜色 6 2" xfId="117"/>
    <cellStyle name="适中 2 2" xfId="118"/>
    <cellStyle name="40% - 强调文字颜色 6 2 2" xfId="119"/>
    <cellStyle name="40% - 强调文字颜色 6 3" xfId="120"/>
    <cellStyle name="强调文字颜色 3 2 2" xfId="121"/>
    <cellStyle name="60% - 强调文字颜色 1 2" xfId="122"/>
    <cellStyle name="60% - 强调文字颜色 1 2 2" xfId="123"/>
    <cellStyle name="60% - 强调文字颜色 1 3" xfId="124"/>
    <cellStyle name="60% - 强调文字颜色 2 2" xfId="125"/>
    <cellStyle name="常规 5" xfId="126"/>
    <cellStyle name="60% - 强调文字颜色 3 2" xfId="127"/>
    <cellStyle name="60% - 强调文字颜色 3 2 2" xfId="128"/>
    <cellStyle name="60% - 强调文字颜色 3 3" xfId="129"/>
    <cellStyle name="60% - 强调文字颜色 4 2" xfId="130"/>
    <cellStyle name="60% - 强调文字颜色 4 2 2" xfId="131"/>
    <cellStyle name="60% - 强调文字颜色 5 2" xfId="132"/>
    <cellStyle name="60% - 强调文字颜色 5 2 2" xfId="133"/>
    <cellStyle name="60% - 强调文字颜色 5 3" xfId="134"/>
    <cellStyle name="60% - 强调文字颜色 6 2" xfId="135"/>
    <cellStyle name="60% - 强调文字颜色 6 2 2" xfId="136"/>
    <cellStyle name="60% - 强调文字颜色 6 3" xfId="137"/>
    <cellStyle name="标题 1 2" xfId="138"/>
    <cellStyle name="标题 1 2 2" xfId="139"/>
    <cellStyle name="标题 1 3" xfId="140"/>
    <cellStyle name="标题 2 2" xfId="141"/>
    <cellStyle name="标题 2 2 2" xfId="142"/>
    <cellStyle name="标题 2 3" xfId="143"/>
    <cellStyle name="标题 3 2" xfId="144"/>
    <cellStyle name="标题 3 2 2" xfId="145"/>
    <cellStyle name="标题 3 3" xfId="146"/>
    <cellStyle name="标题 4 2" xfId="147"/>
    <cellStyle name="标题 4 3" xfId="148"/>
    <cellStyle name="汇总 2 2" xfId="149"/>
    <cellStyle name="标题 5" xfId="150"/>
    <cellStyle name="标题 5 2" xfId="151"/>
    <cellStyle name="标题 6" xfId="152"/>
    <cellStyle name="差 2" xfId="153"/>
    <cellStyle name="差 2 2" xfId="154"/>
    <cellStyle name="差 3" xfId="155"/>
    <cellStyle name="常规 2" xfId="156"/>
    <cellStyle name="常规 2 2" xfId="157"/>
    <cellStyle name="常规 2 3" xfId="158"/>
    <cellStyle name="常规 2 4" xfId="159"/>
    <cellStyle name="常规 4 2" xfId="160"/>
    <cellStyle name="常规 5 3" xfId="161"/>
    <cellStyle name="常规 6 2" xfId="162"/>
    <cellStyle name="注释 2" xfId="163"/>
    <cellStyle name="常规 7" xfId="164"/>
    <cellStyle name="好 2" xfId="165"/>
    <cellStyle name="好 2 2" xfId="166"/>
    <cellStyle name="汇总 2" xfId="167"/>
    <cellStyle name="汇总 3" xfId="168"/>
    <cellStyle name="检查单元格 2 2" xfId="169"/>
    <cellStyle name="解释性文本 2" xfId="170"/>
    <cellStyle name="警告文本 2" xfId="171"/>
    <cellStyle name="警告文本 2 2" xfId="172"/>
    <cellStyle name="链接单元格 2" xfId="173"/>
    <cellStyle name="链接单元格 2 2" xfId="174"/>
    <cellStyle name="强调文字颜色 1 2" xfId="175"/>
    <cellStyle name="强调文字颜色 1 2 2" xfId="176"/>
    <cellStyle name="强调文字颜色 1 3" xfId="177"/>
    <cellStyle name="强调文字颜色 2 2" xfId="178"/>
    <cellStyle name="强调文字颜色 2 2 2" xfId="179"/>
    <cellStyle name="强调文字颜色 2 3" xfId="180"/>
    <cellStyle name="强调文字颜色 3 2" xfId="181"/>
    <cellStyle name="强调文字颜色 3 3" xfId="182"/>
    <cellStyle name="强调文字颜色 4 2" xfId="183"/>
    <cellStyle name="强调文字颜色 4 2 2" xfId="184"/>
    <cellStyle name="强调文字颜色 4 3" xfId="185"/>
    <cellStyle name="强调文字颜色 5 2" xfId="186"/>
    <cellStyle name="强调文字颜色 5 2 2" xfId="187"/>
    <cellStyle name="强调文字颜色 5 3" xfId="188"/>
    <cellStyle name="强调文字颜色 6 2" xfId="189"/>
    <cellStyle name="强调文字颜色 6 2 2" xfId="190"/>
    <cellStyle name="强调文字颜色 6 3" xfId="191"/>
    <cellStyle name="适中 3" xfId="192"/>
    <cellStyle name="输入 2" xfId="193"/>
    <cellStyle name="输入 2 2" xfId="194"/>
    <cellStyle name="注释 2 2" xfId="195"/>
    <cellStyle name="常规 11" xfId="196"/>
    <cellStyle name="常规 13" xfId="197"/>
    <cellStyle name="常规 10" xfId="198"/>
    <cellStyle name="常规 9" xfId="199"/>
    <cellStyle name="常规 12" xfId="200"/>
    <cellStyle name="常规 14" xfId="201"/>
    <cellStyle name="常规 15" xfId="202"/>
    <cellStyle name="常规 20" xfId="203"/>
    <cellStyle name="常规 16" xfId="204"/>
    <cellStyle name="常规 21" xfId="205"/>
    <cellStyle name="常规 24" xfId="206"/>
    <cellStyle name="常规 19" xfId="207"/>
    <cellStyle name="常规 17" xfId="208"/>
    <cellStyle name="常规 22" xfId="209"/>
    <cellStyle name="常规 18" xfId="210"/>
    <cellStyle name="常规 23" xfId="211"/>
    <cellStyle name="常规 25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SheetLayoutView="100" workbookViewId="0" topLeftCell="A1">
      <selection activeCell="Q16" sqref="Q16"/>
    </sheetView>
  </sheetViews>
  <sheetFormatPr defaultColWidth="9.00390625" defaultRowHeight="14.25"/>
  <cols>
    <col min="1" max="1" width="3.625" style="0" customWidth="1"/>
    <col min="2" max="2" width="19.375" style="0" customWidth="1"/>
    <col min="3" max="3" width="19.375" style="0" hidden="1" customWidth="1"/>
    <col min="4" max="4" width="13.125" style="0" customWidth="1"/>
    <col min="5" max="5" width="12.00390625" style="0" customWidth="1"/>
    <col min="6" max="7" width="19.375" style="0" hidden="1" customWidth="1"/>
    <col min="8" max="8" width="14.125" style="0" customWidth="1"/>
    <col min="9" max="9" width="17.875" style="0" customWidth="1"/>
    <col min="10" max="10" width="12.25390625" style="0" hidden="1" customWidth="1"/>
    <col min="11" max="12" width="12.25390625" style="0" customWidth="1"/>
    <col min="13" max="14" width="12.25390625" style="0" hidden="1" customWidth="1"/>
    <col min="15" max="15" width="12.25390625" style="0" customWidth="1"/>
  </cols>
  <sheetData>
    <row r="1" ht="21" customHeight="1">
      <c r="A1" s="99" t="s">
        <v>0</v>
      </c>
    </row>
    <row r="2" spans="1:15" ht="30.75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6.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27" t="s">
        <v>2</v>
      </c>
    </row>
    <row r="4" spans="1:15" ht="16.5" customHeight="1">
      <c r="A4" s="102" t="s">
        <v>3</v>
      </c>
      <c r="B4" s="102" t="s">
        <v>4</v>
      </c>
      <c r="C4" s="103" t="s">
        <v>5</v>
      </c>
      <c r="D4" s="103"/>
      <c r="E4" s="103"/>
      <c r="F4" s="103"/>
      <c r="G4" s="103"/>
      <c r="H4" s="103"/>
      <c r="I4" s="103" t="s">
        <v>4</v>
      </c>
      <c r="J4" s="103" t="s">
        <v>6</v>
      </c>
      <c r="K4" s="103"/>
      <c r="L4" s="103"/>
      <c r="M4" s="103"/>
      <c r="N4" s="103"/>
      <c r="O4" s="103"/>
    </row>
    <row r="5" spans="1:15" ht="28.5" customHeight="1">
      <c r="A5" s="102"/>
      <c r="B5" s="102"/>
      <c r="C5" s="103" t="s">
        <v>7</v>
      </c>
      <c r="D5" s="103" t="s">
        <v>7</v>
      </c>
      <c r="E5" s="103" t="s">
        <v>8</v>
      </c>
      <c r="F5" s="103" t="s">
        <v>9</v>
      </c>
      <c r="G5" s="103" t="s">
        <v>10</v>
      </c>
      <c r="H5" s="103" t="s">
        <v>11</v>
      </c>
      <c r="I5" s="103"/>
      <c r="J5" s="103" t="s">
        <v>7</v>
      </c>
      <c r="K5" s="103" t="s">
        <v>7</v>
      </c>
      <c r="L5" s="103" t="s">
        <v>12</v>
      </c>
      <c r="M5" s="103" t="s">
        <v>13</v>
      </c>
      <c r="N5" s="103" t="s">
        <v>10</v>
      </c>
      <c r="O5" s="103" t="s">
        <v>11</v>
      </c>
    </row>
    <row r="6" spans="1:15" ht="16.5" customHeight="1">
      <c r="A6" s="104">
        <v>1</v>
      </c>
      <c r="B6" s="102" t="s">
        <v>14</v>
      </c>
      <c r="C6" s="105">
        <f>C7+C31</f>
        <v>63501</v>
      </c>
      <c r="D6" s="105">
        <f>D7+D31</f>
        <v>71011</v>
      </c>
      <c r="E6" s="106">
        <f>E7+E31</f>
        <v>65327</v>
      </c>
      <c r="F6" s="107">
        <f>F7+F31</f>
        <v>65645</v>
      </c>
      <c r="G6" s="107">
        <f>E6-F6</f>
        <v>-318</v>
      </c>
      <c r="H6" s="108">
        <f>G6/F6</f>
        <v>-0.004844237946530581</v>
      </c>
      <c r="I6" s="103" t="s">
        <v>15</v>
      </c>
      <c r="J6" s="121">
        <f>J7+J31</f>
        <v>75820</v>
      </c>
      <c r="K6" s="121">
        <f>K7+K31</f>
        <v>78111</v>
      </c>
      <c r="L6" s="128">
        <f>L7+L31</f>
        <v>89292</v>
      </c>
      <c r="M6" s="121">
        <f>M7+M31</f>
        <v>102112</v>
      </c>
      <c r="N6" s="121">
        <f>L6-M6</f>
        <v>-12820</v>
      </c>
      <c r="O6" s="129">
        <f>N6/M6</f>
        <v>-0.12554841742400502</v>
      </c>
    </row>
    <row r="7" spans="1:15" ht="21" customHeight="1">
      <c r="A7" s="104">
        <v>2</v>
      </c>
      <c r="B7" s="102" t="s">
        <v>16</v>
      </c>
      <c r="C7" s="105">
        <f>C8+C23</f>
        <v>47501</v>
      </c>
      <c r="D7" s="105">
        <f>D8+D23</f>
        <v>49611</v>
      </c>
      <c r="E7" s="105">
        <f>E8+E23</f>
        <v>54027</v>
      </c>
      <c r="F7" s="107">
        <f>F8+F23</f>
        <v>46367</v>
      </c>
      <c r="G7" s="107">
        <f>E7-F7</f>
        <v>7660</v>
      </c>
      <c r="H7" s="108">
        <f>G7/F7</f>
        <v>0.16520370090797334</v>
      </c>
      <c r="I7" s="130" t="s">
        <v>17</v>
      </c>
      <c r="J7" s="121">
        <f>J8+J9+J10+J11+J12+J13+J14+J15+J16+J17+J18+J19+J20+J21+J22+J23+J24+J25+J26+J27+J28+J29+J30</f>
        <v>54711</v>
      </c>
      <c r="K7" s="121">
        <f>K8+K9+K10+K11+K12+K13+K14+K15+K16+K17+K18+K19+K20+K21+K22+K23+K24+K25+K26+K27+K28+K29+K30</f>
        <v>57885</v>
      </c>
      <c r="L7" s="121">
        <f>L8+L9+L10+L11+L12+L13+L14+L15+L16+L17+L18+L19+L20+L21+L22+L23+L24+L25+L26+L27+L28+L29+L30</f>
        <v>50925</v>
      </c>
      <c r="M7" s="121">
        <f>M8+M9+M10+M11+M12+M13+M14+M15+M16+M17+M18+M19+M20+M21+M22+M23+M24+M25+M26+M27+M28+M30+M29</f>
        <v>73631</v>
      </c>
      <c r="N7" s="121">
        <f aca="true" t="shared" si="0" ref="N7:N32">L7-M7</f>
        <v>-22706</v>
      </c>
      <c r="O7" s="129">
        <f aca="true" t="shared" si="1" ref="O7:O32">N7/M7</f>
        <v>-0.3083755483424101</v>
      </c>
    </row>
    <row r="8" spans="1:15" ht="16.5" customHeight="1">
      <c r="A8" s="104">
        <v>3</v>
      </c>
      <c r="B8" s="102" t="s">
        <v>18</v>
      </c>
      <c r="C8" s="105">
        <f>C9+C10+C11+C12+C13+C14+C15+C16+C17+C18+C19+C20+C21+C22</f>
        <v>38000</v>
      </c>
      <c r="D8" s="105">
        <f>D9+D10+D11+D12+D13+D14+D15+D16+D17+D18+D19+D20+D21+D22</f>
        <v>42171</v>
      </c>
      <c r="E8" s="105">
        <f>E9+E10+E11+E12+E13+E14+E15+E16+E17+E18+E19+E20+E21+E22</f>
        <v>49397</v>
      </c>
      <c r="F8" s="107">
        <f>F9+F10+F11+F12+F13+F14+F15+F16+F17+F18+F19+F20+F21+F22</f>
        <v>30190</v>
      </c>
      <c r="G8" s="107">
        <f aca="true" t="shared" si="2" ref="G7:G32">E8-F8</f>
        <v>19207</v>
      </c>
      <c r="H8" s="108">
        <f aca="true" t="shared" si="3" ref="H7:H32">G8/F8</f>
        <v>0.636204041073203</v>
      </c>
      <c r="I8" s="131" t="s">
        <v>19</v>
      </c>
      <c r="J8" s="121">
        <v>13549</v>
      </c>
      <c r="K8" s="121">
        <v>16771</v>
      </c>
      <c r="L8" s="132">
        <v>13877</v>
      </c>
      <c r="M8" s="132">
        <v>17182</v>
      </c>
      <c r="N8" s="121">
        <f t="shared" si="0"/>
        <v>-3305</v>
      </c>
      <c r="O8" s="129">
        <f t="shared" si="1"/>
        <v>-0.19235246187871027</v>
      </c>
    </row>
    <row r="9" spans="1:15" ht="15" customHeight="1">
      <c r="A9" s="104">
        <v>4</v>
      </c>
      <c r="B9" s="109" t="s">
        <v>20</v>
      </c>
      <c r="C9" s="110">
        <v>24500</v>
      </c>
      <c r="D9" s="111">
        <v>25446</v>
      </c>
      <c r="E9" s="112">
        <v>28842</v>
      </c>
      <c r="F9" s="112">
        <v>16618</v>
      </c>
      <c r="G9" s="107">
        <f t="shared" si="2"/>
        <v>12224</v>
      </c>
      <c r="H9" s="108">
        <f t="shared" si="3"/>
        <v>0.7355879167168131</v>
      </c>
      <c r="I9" s="131" t="s">
        <v>21</v>
      </c>
      <c r="J9" s="121"/>
      <c r="K9" s="121"/>
      <c r="L9" s="133"/>
      <c r="M9" s="133"/>
      <c r="N9" s="121">
        <f t="shared" si="0"/>
        <v>0</v>
      </c>
      <c r="O9" s="129"/>
    </row>
    <row r="10" spans="1:15" ht="16.5" customHeight="1">
      <c r="A10" s="104">
        <v>5</v>
      </c>
      <c r="B10" s="109" t="s">
        <v>22</v>
      </c>
      <c r="C10" s="110"/>
      <c r="D10" s="111"/>
      <c r="E10" s="113"/>
      <c r="F10" s="113"/>
      <c r="G10" s="107">
        <f t="shared" si="2"/>
        <v>0</v>
      </c>
      <c r="H10" s="108"/>
      <c r="I10" s="131" t="s">
        <v>23</v>
      </c>
      <c r="J10" s="121"/>
      <c r="K10" s="121"/>
      <c r="L10" s="134"/>
      <c r="M10" s="134">
        <v>2</v>
      </c>
      <c r="N10" s="121">
        <f t="shared" si="0"/>
        <v>-2</v>
      </c>
      <c r="O10" s="129">
        <f t="shared" si="1"/>
        <v>-1</v>
      </c>
    </row>
    <row r="11" spans="1:15" ht="16.5" customHeight="1">
      <c r="A11" s="104">
        <v>6</v>
      </c>
      <c r="B11" s="109" t="s">
        <v>24</v>
      </c>
      <c r="C11" s="110">
        <v>3891</v>
      </c>
      <c r="D11" s="111">
        <v>3510</v>
      </c>
      <c r="E11" s="114">
        <v>8501</v>
      </c>
      <c r="F11" s="114">
        <v>859</v>
      </c>
      <c r="G11" s="107">
        <f t="shared" si="2"/>
        <v>7642</v>
      </c>
      <c r="H11" s="108">
        <f t="shared" si="3"/>
        <v>8.896391152502911</v>
      </c>
      <c r="I11" s="131" t="s">
        <v>25</v>
      </c>
      <c r="J11" s="121">
        <v>4479</v>
      </c>
      <c r="K11" s="121">
        <v>2774</v>
      </c>
      <c r="L11" s="134">
        <v>2822</v>
      </c>
      <c r="M11" s="134">
        <v>5542</v>
      </c>
      <c r="N11" s="121">
        <f t="shared" si="0"/>
        <v>-2720</v>
      </c>
      <c r="O11" s="129">
        <f t="shared" si="1"/>
        <v>-0.49079754601226994</v>
      </c>
    </row>
    <row r="12" spans="1:15" ht="16.5" customHeight="1">
      <c r="A12" s="104">
        <v>7</v>
      </c>
      <c r="B12" s="109" t="s">
        <v>26</v>
      </c>
      <c r="C12" s="110">
        <v>450</v>
      </c>
      <c r="D12" s="111">
        <v>150</v>
      </c>
      <c r="E12" s="114">
        <v>354</v>
      </c>
      <c r="F12" s="114">
        <v>144</v>
      </c>
      <c r="G12" s="107">
        <f t="shared" si="2"/>
        <v>210</v>
      </c>
      <c r="H12" s="108">
        <f t="shared" si="3"/>
        <v>1.4583333333333333</v>
      </c>
      <c r="I12" s="131" t="s">
        <v>27</v>
      </c>
      <c r="J12" s="121">
        <v>7493</v>
      </c>
      <c r="K12" s="121">
        <v>8339</v>
      </c>
      <c r="L12" s="134">
        <v>6811</v>
      </c>
      <c r="M12" s="134">
        <v>10438</v>
      </c>
      <c r="N12" s="121">
        <f t="shared" si="0"/>
        <v>-3627</v>
      </c>
      <c r="O12" s="129">
        <f t="shared" si="1"/>
        <v>-0.3474803602222648</v>
      </c>
    </row>
    <row r="13" spans="1:15" ht="16.5" customHeight="1">
      <c r="A13" s="104">
        <v>8</v>
      </c>
      <c r="B13" s="109" t="s">
        <v>28</v>
      </c>
      <c r="C13" s="110">
        <v>1500</v>
      </c>
      <c r="D13" s="111">
        <v>1500</v>
      </c>
      <c r="E13" s="114">
        <v>331</v>
      </c>
      <c r="F13" s="114">
        <v>1429</v>
      </c>
      <c r="G13" s="107">
        <f t="shared" si="2"/>
        <v>-1098</v>
      </c>
      <c r="H13" s="108">
        <f t="shared" si="3"/>
        <v>-0.768369489153254</v>
      </c>
      <c r="I13" s="131" t="s">
        <v>29</v>
      </c>
      <c r="J13" s="121">
        <v>703</v>
      </c>
      <c r="K13" s="121">
        <v>1579</v>
      </c>
      <c r="L13" s="134">
        <v>770</v>
      </c>
      <c r="M13" s="134">
        <v>1580</v>
      </c>
      <c r="N13" s="121">
        <f t="shared" si="0"/>
        <v>-810</v>
      </c>
      <c r="O13" s="129">
        <f t="shared" si="1"/>
        <v>-0.5126582278481012</v>
      </c>
    </row>
    <row r="14" spans="1:15" ht="16.5" customHeight="1">
      <c r="A14" s="104">
        <v>9</v>
      </c>
      <c r="B14" s="109" t="s">
        <v>30</v>
      </c>
      <c r="C14" s="110">
        <v>1700</v>
      </c>
      <c r="D14" s="111">
        <v>2700</v>
      </c>
      <c r="E14" s="114">
        <v>4012</v>
      </c>
      <c r="F14" s="114">
        <v>2594</v>
      </c>
      <c r="G14" s="107">
        <f t="shared" si="2"/>
        <v>1418</v>
      </c>
      <c r="H14" s="108">
        <f t="shared" si="3"/>
        <v>0.5466461063993832</v>
      </c>
      <c r="I14" s="131" t="s">
        <v>31</v>
      </c>
      <c r="J14" s="121">
        <v>404</v>
      </c>
      <c r="K14" s="121">
        <v>398</v>
      </c>
      <c r="L14" s="134">
        <v>311</v>
      </c>
      <c r="M14" s="134">
        <v>1612</v>
      </c>
      <c r="N14" s="121">
        <f t="shared" si="0"/>
        <v>-1301</v>
      </c>
      <c r="O14" s="129">
        <f t="shared" si="1"/>
        <v>-0.8070719602977667</v>
      </c>
    </row>
    <row r="15" spans="1:15" ht="16.5" customHeight="1">
      <c r="A15" s="104">
        <v>10</v>
      </c>
      <c r="B15" s="109" t="s">
        <v>32</v>
      </c>
      <c r="C15" s="110">
        <v>386</v>
      </c>
      <c r="D15" s="111">
        <v>1200</v>
      </c>
      <c r="E15" s="115">
        <v>774</v>
      </c>
      <c r="F15" s="115">
        <v>1103</v>
      </c>
      <c r="G15" s="107">
        <f t="shared" si="2"/>
        <v>-329</v>
      </c>
      <c r="H15" s="108">
        <f t="shared" si="3"/>
        <v>-0.29827742520398914</v>
      </c>
      <c r="I15" s="131" t="s">
        <v>33</v>
      </c>
      <c r="J15" s="121">
        <v>6882</v>
      </c>
      <c r="K15" s="121">
        <v>7956</v>
      </c>
      <c r="L15" s="135">
        <v>6319</v>
      </c>
      <c r="M15" s="135">
        <v>6212</v>
      </c>
      <c r="N15" s="121">
        <f t="shared" si="0"/>
        <v>107</v>
      </c>
      <c r="O15" s="129">
        <f t="shared" si="1"/>
        <v>0.01722472633612363</v>
      </c>
    </row>
    <row r="16" spans="1:15" ht="16.5" customHeight="1">
      <c r="A16" s="104">
        <v>11</v>
      </c>
      <c r="B16" s="109" t="s">
        <v>34</v>
      </c>
      <c r="C16" s="110">
        <v>350</v>
      </c>
      <c r="D16" s="111">
        <v>500</v>
      </c>
      <c r="E16" s="115">
        <v>700</v>
      </c>
      <c r="F16" s="115">
        <v>441</v>
      </c>
      <c r="G16" s="107">
        <f t="shared" si="2"/>
        <v>259</v>
      </c>
      <c r="H16" s="108">
        <f t="shared" si="3"/>
        <v>0.5873015873015873</v>
      </c>
      <c r="I16" s="136" t="s">
        <v>35</v>
      </c>
      <c r="J16" s="121">
        <v>4272</v>
      </c>
      <c r="K16" s="121">
        <v>5074</v>
      </c>
      <c r="L16" s="135">
        <v>4321</v>
      </c>
      <c r="M16" s="135">
        <v>5290</v>
      </c>
      <c r="N16" s="121">
        <f t="shared" si="0"/>
        <v>-969</v>
      </c>
      <c r="O16" s="129">
        <f t="shared" si="1"/>
        <v>-0.1831758034026465</v>
      </c>
    </row>
    <row r="17" spans="1:15" ht="16.5" customHeight="1">
      <c r="A17" s="104">
        <v>12</v>
      </c>
      <c r="B17" s="109" t="s">
        <v>36</v>
      </c>
      <c r="C17" s="110">
        <v>1800</v>
      </c>
      <c r="D17" s="111">
        <v>3000</v>
      </c>
      <c r="E17" s="115">
        <v>2250</v>
      </c>
      <c r="F17" s="115">
        <v>2707</v>
      </c>
      <c r="G17" s="107">
        <f t="shared" si="2"/>
        <v>-457</v>
      </c>
      <c r="H17" s="108">
        <f t="shared" si="3"/>
        <v>-0.16882157369782047</v>
      </c>
      <c r="I17" s="131" t="s">
        <v>37</v>
      </c>
      <c r="J17" s="121">
        <v>1086</v>
      </c>
      <c r="K17" s="121">
        <v>1800</v>
      </c>
      <c r="L17" s="135">
        <v>1610</v>
      </c>
      <c r="M17" s="135">
        <v>2826</v>
      </c>
      <c r="N17" s="121">
        <f t="shared" si="0"/>
        <v>-1216</v>
      </c>
      <c r="O17" s="129">
        <f t="shared" si="1"/>
        <v>-0.4302901627742392</v>
      </c>
    </row>
    <row r="18" spans="1:15" ht="16.5" customHeight="1">
      <c r="A18" s="104">
        <v>13</v>
      </c>
      <c r="B18" s="109" t="s">
        <v>38</v>
      </c>
      <c r="C18" s="110"/>
      <c r="D18" s="111">
        <v>15</v>
      </c>
      <c r="E18" s="115">
        <v>2</v>
      </c>
      <c r="F18" s="115">
        <v>13</v>
      </c>
      <c r="G18" s="107">
        <f t="shared" si="2"/>
        <v>-11</v>
      </c>
      <c r="H18" s="108">
        <f t="shared" si="3"/>
        <v>-0.8461538461538461</v>
      </c>
      <c r="I18" s="131" t="s">
        <v>39</v>
      </c>
      <c r="J18" s="121">
        <v>3203</v>
      </c>
      <c r="K18" s="121">
        <v>1622</v>
      </c>
      <c r="L18" s="135">
        <v>2260</v>
      </c>
      <c r="M18" s="135">
        <v>3570</v>
      </c>
      <c r="N18" s="121">
        <f t="shared" si="0"/>
        <v>-1310</v>
      </c>
      <c r="O18" s="129">
        <f t="shared" si="1"/>
        <v>-0.36694677871148457</v>
      </c>
    </row>
    <row r="19" spans="1:15" ht="16.5" customHeight="1">
      <c r="A19" s="104">
        <v>14</v>
      </c>
      <c r="B19" s="109" t="s">
        <v>40</v>
      </c>
      <c r="C19" s="110">
        <v>1500</v>
      </c>
      <c r="D19" s="111">
        <v>2500</v>
      </c>
      <c r="E19" s="116">
        <v>2074</v>
      </c>
      <c r="F19" s="116">
        <v>2459</v>
      </c>
      <c r="G19" s="107">
        <f t="shared" si="2"/>
        <v>-385</v>
      </c>
      <c r="H19" s="108">
        <f t="shared" si="3"/>
        <v>-0.156567710451403</v>
      </c>
      <c r="I19" s="131" t="s">
        <v>41</v>
      </c>
      <c r="J19" s="121">
        <v>4963</v>
      </c>
      <c r="K19" s="121">
        <v>3670</v>
      </c>
      <c r="L19" s="137">
        <v>5224</v>
      </c>
      <c r="M19" s="137">
        <v>6763</v>
      </c>
      <c r="N19" s="121">
        <f t="shared" si="0"/>
        <v>-1539</v>
      </c>
      <c r="O19" s="129">
        <f t="shared" si="1"/>
        <v>-0.22756173295874613</v>
      </c>
    </row>
    <row r="20" spans="1:15" ht="16.5" customHeight="1">
      <c r="A20" s="104">
        <v>15</v>
      </c>
      <c r="B20" s="109" t="s">
        <v>42</v>
      </c>
      <c r="C20" s="110">
        <v>403</v>
      </c>
      <c r="D20" s="111">
        <v>800</v>
      </c>
      <c r="E20" s="116">
        <v>1071</v>
      </c>
      <c r="F20" s="116">
        <v>795</v>
      </c>
      <c r="G20" s="107">
        <f t="shared" si="2"/>
        <v>276</v>
      </c>
      <c r="H20" s="108">
        <f t="shared" si="3"/>
        <v>0.3471698113207547</v>
      </c>
      <c r="I20" s="131" t="s">
        <v>43</v>
      </c>
      <c r="J20" s="121">
        <v>780</v>
      </c>
      <c r="K20" s="121">
        <v>819</v>
      </c>
      <c r="L20" s="137">
        <v>1804</v>
      </c>
      <c r="M20" s="137">
        <v>1149</v>
      </c>
      <c r="N20" s="121">
        <f t="shared" si="0"/>
        <v>655</v>
      </c>
      <c r="O20" s="129">
        <f t="shared" si="1"/>
        <v>0.5700609225413403</v>
      </c>
    </row>
    <row r="21" spans="1:15" ht="16.5" customHeight="1">
      <c r="A21" s="104">
        <v>16</v>
      </c>
      <c r="B21" s="109" t="s">
        <v>44</v>
      </c>
      <c r="C21" s="110">
        <v>1200</v>
      </c>
      <c r="D21" s="111">
        <v>600</v>
      </c>
      <c r="E21" s="116">
        <v>332</v>
      </c>
      <c r="F21" s="116">
        <v>830</v>
      </c>
      <c r="G21" s="107">
        <f t="shared" si="2"/>
        <v>-498</v>
      </c>
      <c r="H21" s="108">
        <f t="shared" si="3"/>
        <v>-0.6</v>
      </c>
      <c r="I21" s="131" t="s">
        <v>45</v>
      </c>
      <c r="J21" s="121">
        <v>261</v>
      </c>
      <c r="K21" s="121">
        <v>226</v>
      </c>
      <c r="L21" s="137">
        <v>271</v>
      </c>
      <c r="M21" s="137">
        <v>378</v>
      </c>
      <c r="N21" s="121">
        <f t="shared" si="0"/>
        <v>-107</v>
      </c>
      <c r="O21" s="129">
        <f t="shared" si="1"/>
        <v>-0.2830687830687831</v>
      </c>
    </row>
    <row r="22" spans="1:15" ht="16.5" customHeight="1">
      <c r="A22" s="104">
        <v>17</v>
      </c>
      <c r="B22" s="109" t="s">
        <v>46</v>
      </c>
      <c r="C22" s="110">
        <v>320</v>
      </c>
      <c r="D22" s="111">
        <v>250</v>
      </c>
      <c r="E22" s="117">
        <v>154</v>
      </c>
      <c r="F22" s="117">
        <v>198</v>
      </c>
      <c r="G22" s="107">
        <f t="shared" si="2"/>
        <v>-44</v>
      </c>
      <c r="H22" s="108">
        <f t="shared" si="3"/>
        <v>-0.2222222222222222</v>
      </c>
      <c r="I22" s="131" t="s">
        <v>47</v>
      </c>
      <c r="J22" s="121"/>
      <c r="K22" s="121"/>
      <c r="L22" s="137">
        <v>1</v>
      </c>
      <c r="M22" s="137">
        <v>3</v>
      </c>
      <c r="N22" s="121">
        <f t="shared" si="0"/>
        <v>-2</v>
      </c>
      <c r="O22" s="129">
        <f t="shared" si="1"/>
        <v>-0.6666666666666666</v>
      </c>
    </row>
    <row r="23" spans="1:15" ht="16.5" customHeight="1">
      <c r="A23" s="104">
        <v>18</v>
      </c>
      <c r="B23" s="102" t="s">
        <v>48</v>
      </c>
      <c r="C23" s="105">
        <f>C24+C25+C26+C27+C28+C29+C30</f>
        <v>9501</v>
      </c>
      <c r="D23" s="105">
        <f>D24+D25+D26+D27+D28+D29+D30</f>
        <v>7440</v>
      </c>
      <c r="E23" s="105">
        <f>E24+E25+E26+E27+E28+E29+E30</f>
        <v>4630</v>
      </c>
      <c r="F23" s="107">
        <f>F24+F25+F26+F27+F28+F29+F30</f>
        <v>16177</v>
      </c>
      <c r="G23" s="107">
        <f t="shared" si="2"/>
        <v>-11547</v>
      </c>
      <c r="H23" s="108">
        <f t="shared" si="3"/>
        <v>-0.7137911850157631</v>
      </c>
      <c r="I23" s="131" t="s">
        <v>49</v>
      </c>
      <c r="J23" s="121"/>
      <c r="K23" s="121"/>
      <c r="L23" s="133"/>
      <c r="M23" s="133"/>
      <c r="N23" s="121">
        <f t="shared" si="0"/>
        <v>0</v>
      </c>
      <c r="O23" s="129"/>
    </row>
    <row r="24" spans="1:15" ht="16.5" customHeight="1">
      <c r="A24" s="104">
        <v>19</v>
      </c>
      <c r="B24" s="109" t="s">
        <v>50</v>
      </c>
      <c r="C24" s="105">
        <v>1500</v>
      </c>
      <c r="D24" s="105">
        <v>1600</v>
      </c>
      <c r="E24" s="118">
        <v>2302</v>
      </c>
      <c r="F24" s="118">
        <v>1494</v>
      </c>
      <c r="G24" s="107">
        <f t="shared" si="2"/>
        <v>808</v>
      </c>
      <c r="H24" s="108">
        <f t="shared" si="3"/>
        <v>0.5408299866131191</v>
      </c>
      <c r="I24" s="131" t="s">
        <v>51</v>
      </c>
      <c r="J24" s="121"/>
      <c r="K24" s="121"/>
      <c r="L24" s="138"/>
      <c r="M24" s="138">
        <v>143</v>
      </c>
      <c r="N24" s="121">
        <f t="shared" si="0"/>
        <v>-143</v>
      </c>
      <c r="O24" s="129"/>
    </row>
    <row r="25" spans="1:15" ht="16.5" customHeight="1">
      <c r="A25" s="104">
        <v>20</v>
      </c>
      <c r="B25" s="109" t="s">
        <v>52</v>
      </c>
      <c r="C25" s="105">
        <v>300</v>
      </c>
      <c r="D25" s="105">
        <v>890</v>
      </c>
      <c r="E25" s="118">
        <v>485</v>
      </c>
      <c r="F25" s="118">
        <v>1851</v>
      </c>
      <c r="G25" s="107">
        <f t="shared" si="2"/>
        <v>-1366</v>
      </c>
      <c r="H25" s="108">
        <f t="shared" si="3"/>
        <v>-0.737979470556456</v>
      </c>
      <c r="I25" s="131" t="s">
        <v>53</v>
      </c>
      <c r="J25" s="121">
        <v>1017</v>
      </c>
      <c r="K25" s="121">
        <v>1056</v>
      </c>
      <c r="L25" s="139">
        <v>956</v>
      </c>
      <c r="M25" s="139">
        <v>1013</v>
      </c>
      <c r="N25" s="121">
        <f t="shared" si="0"/>
        <v>-57</v>
      </c>
      <c r="O25" s="129">
        <f t="shared" si="1"/>
        <v>-0.0562685093780849</v>
      </c>
    </row>
    <row r="26" spans="1:15" ht="16.5" customHeight="1">
      <c r="A26" s="104">
        <v>21</v>
      </c>
      <c r="B26" s="109" t="s">
        <v>54</v>
      </c>
      <c r="C26" s="105">
        <v>1500</v>
      </c>
      <c r="D26" s="105">
        <v>1200</v>
      </c>
      <c r="E26" s="118">
        <v>639</v>
      </c>
      <c r="F26" s="118">
        <v>1426</v>
      </c>
      <c r="G26" s="107">
        <f t="shared" si="2"/>
        <v>-787</v>
      </c>
      <c r="H26" s="108">
        <f t="shared" si="3"/>
        <v>-0.5518934081346424</v>
      </c>
      <c r="I26" s="131" t="s">
        <v>55</v>
      </c>
      <c r="J26" s="121">
        <v>1814</v>
      </c>
      <c r="K26" s="121">
        <v>1638</v>
      </c>
      <c r="L26" s="139">
        <v>1420</v>
      </c>
      <c r="M26" s="139">
        <v>1908</v>
      </c>
      <c r="N26" s="121">
        <f t="shared" si="0"/>
        <v>-488</v>
      </c>
      <c r="O26" s="129">
        <f t="shared" si="1"/>
        <v>-0.2557651991614256</v>
      </c>
    </row>
    <row r="27" spans="1:15" ht="16.5" customHeight="1">
      <c r="A27" s="104">
        <v>22</v>
      </c>
      <c r="B27" s="109" t="s">
        <v>56</v>
      </c>
      <c r="C27" s="105"/>
      <c r="D27" s="105"/>
      <c r="E27" s="113"/>
      <c r="F27" s="113"/>
      <c r="G27" s="107">
        <f t="shared" si="2"/>
        <v>0</v>
      </c>
      <c r="H27" s="108"/>
      <c r="I27" s="131" t="s">
        <v>57</v>
      </c>
      <c r="J27" s="121">
        <v>930</v>
      </c>
      <c r="K27" s="121">
        <v>1179</v>
      </c>
      <c r="L27" s="140">
        <v>942</v>
      </c>
      <c r="M27" s="140">
        <v>936</v>
      </c>
      <c r="N27" s="121">
        <f t="shared" si="0"/>
        <v>6</v>
      </c>
      <c r="O27" s="129">
        <f t="shared" si="1"/>
        <v>0.00641025641025641</v>
      </c>
    </row>
    <row r="28" spans="1:15" ht="16.5" customHeight="1">
      <c r="A28" s="104">
        <v>23</v>
      </c>
      <c r="B28" s="109" t="s">
        <v>58</v>
      </c>
      <c r="C28" s="105">
        <v>6201</v>
      </c>
      <c r="D28" s="105">
        <v>3750</v>
      </c>
      <c r="E28" s="119">
        <v>1097</v>
      </c>
      <c r="F28" s="119">
        <v>11397</v>
      </c>
      <c r="G28" s="107">
        <f t="shared" si="2"/>
        <v>-10300</v>
      </c>
      <c r="H28" s="108">
        <f t="shared" si="3"/>
        <v>-0.9037465999824515</v>
      </c>
      <c r="I28" s="131" t="s">
        <v>59</v>
      </c>
      <c r="J28" s="121">
        <v>548</v>
      </c>
      <c r="K28" s="121">
        <v>580</v>
      </c>
      <c r="L28" s="133"/>
      <c r="M28" s="133"/>
      <c r="N28" s="121">
        <f t="shared" si="0"/>
        <v>0</v>
      </c>
      <c r="O28" s="129"/>
    </row>
    <row r="29" spans="1:15" ht="16.5" customHeight="1">
      <c r="A29" s="104">
        <v>24</v>
      </c>
      <c r="B29" s="109" t="s">
        <v>60</v>
      </c>
      <c r="C29" s="105"/>
      <c r="D29" s="105"/>
      <c r="E29" s="119">
        <v>5</v>
      </c>
      <c r="F29" s="119">
        <v>6</v>
      </c>
      <c r="G29" s="107">
        <f t="shared" si="2"/>
        <v>-1</v>
      </c>
      <c r="H29" s="108"/>
      <c r="I29" s="131" t="s">
        <v>61</v>
      </c>
      <c r="J29" s="121">
        <v>849</v>
      </c>
      <c r="K29" s="121">
        <v>1300</v>
      </c>
      <c r="L29" s="141">
        <v>67</v>
      </c>
      <c r="M29" s="141">
        <v>6010</v>
      </c>
      <c r="N29" s="121">
        <f t="shared" si="0"/>
        <v>-5943</v>
      </c>
      <c r="O29" s="129">
        <f t="shared" si="1"/>
        <v>-0.9888519134775374</v>
      </c>
    </row>
    <row r="30" spans="1:15" ht="16.5" customHeight="1">
      <c r="A30" s="104">
        <v>25</v>
      </c>
      <c r="B30" s="120" t="s">
        <v>62</v>
      </c>
      <c r="C30" s="121"/>
      <c r="D30" s="121"/>
      <c r="E30" s="122">
        <v>102</v>
      </c>
      <c r="F30" s="122">
        <v>3</v>
      </c>
      <c r="G30" s="107">
        <f t="shared" si="2"/>
        <v>99</v>
      </c>
      <c r="H30" s="108">
        <f t="shared" si="3"/>
        <v>33</v>
      </c>
      <c r="I30" s="131" t="s">
        <v>63</v>
      </c>
      <c r="J30" s="121">
        <v>1478</v>
      </c>
      <c r="K30" s="121">
        <v>1104</v>
      </c>
      <c r="L30" s="142">
        <v>1139</v>
      </c>
      <c r="M30" s="142">
        <v>1074</v>
      </c>
      <c r="N30" s="121">
        <f t="shared" si="0"/>
        <v>65</v>
      </c>
      <c r="O30" s="129">
        <f t="shared" si="1"/>
        <v>0.06052141527001862</v>
      </c>
    </row>
    <row r="31" spans="1:15" ht="16.5" customHeight="1">
      <c r="A31" s="104">
        <v>26</v>
      </c>
      <c r="B31" s="123" t="s">
        <v>64</v>
      </c>
      <c r="C31" s="105">
        <v>16000</v>
      </c>
      <c r="D31" s="105">
        <v>21400</v>
      </c>
      <c r="E31" s="124">
        <v>11300</v>
      </c>
      <c r="F31" s="124">
        <v>19278</v>
      </c>
      <c r="G31" s="107">
        <f t="shared" si="2"/>
        <v>-7978</v>
      </c>
      <c r="H31" s="108">
        <f t="shared" si="3"/>
        <v>-0.4138396099180413</v>
      </c>
      <c r="I31" s="143" t="s">
        <v>65</v>
      </c>
      <c r="J31" s="105">
        <v>21109</v>
      </c>
      <c r="K31" s="105">
        <v>20226</v>
      </c>
      <c r="L31" s="144">
        <v>38367</v>
      </c>
      <c r="M31" s="144">
        <v>28481</v>
      </c>
      <c r="N31" s="121">
        <f t="shared" si="0"/>
        <v>9886</v>
      </c>
      <c r="O31" s="108">
        <f t="shared" si="1"/>
        <v>0.34710859871493277</v>
      </c>
    </row>
    <row r="32" spans="1:15" ht="30" customHeight="1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2:15" ht="15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</row>
  </sheetData>
  <sheetProtection/>
  <protectedRanges>
    <protectedRange sqref="C9:C10 C18 C23" name="区域1"/>
    <protectedRange sqref="C11" name="区域1_1"/>
    <protectedRange sqref="C12:C14" name="区域1_2"/>
    <protectedRange sqref="C15:C17" name="区域1_3"/>
    <protectedRange sqref="C19:C21" name="区域1_4"/>
    <protectedRange sqref="C24:C28" name="区域2"/>
    <protectedRange sqref="E24:E31" name="区域2_1"/>
    <protectedRange sqref="F24:F30" name="区域2_1_1"/>
    <protectedRange sqref="F31" name="区域2_1_2"/>
  </protectedRanges>
  <mergeCells count="8">
    <mergeCell ref="A2:O2"/>
    <mergeCell ref="C4:H4"/>
    <mergeCell ref="J4:O4"/>
    <mergeCell ref="A32:O32"/>
    <mergeCell ref="B33:O33"/>
    <mergeCell ref="A4:A5"/>
    <mergeCell ref="B4:B5"/>
    <mergeCell ref="I4:I5"/>
  </mergeCells>
  <printOptions/>
  <pageMargins left="1.14" right="0.75" top="0.53" bottom="0.22" header="0.37" footer="0.19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SheetLayoutView="100" workbookViewId="0" topLeftCell="A1">
      <selection activeCell="D29" sqref="D29"/>
    </sheetView>
  </sheetViews>
  <sheetFormatPr defaultColWidth="9.00390625" defaultRowHeight="14.25"/>
  <cols>
    <col min="1" max="1" width="53.00390625" style="84" customWidth="1"/>
    <col min="2" max="2" width="21.375" style="84" customWidth="1"/>
  </cols>
  <sheetData>
    <row r="1" ht="16.5" customHeight="1">
      <c r="A1" s="91" t="s">
        <v>66</v>
      </c>
    </row>
    <row r="2" spans="1:4" ht="30" customHeight="1">
      <c r="A2" s="92" t="s">
        <v>67</v>
      </c>
      <c r="B2" s="92"/>
      <c r="C2" s="93"/>
      <c r="D2" s="94"/>
    </row>
    <row r="3" ht="23.25" customHeight="1">
      <c r="B3" s="84" t="s">
        <v>68</v>
      </c>
    </row>
    <row r="4" spans="1:2" s="84" customFormat="1" ht="21" customHeight="1">
      <c r="A4" s="35" t="s">
        <v>69</v>
      </c>
      <c r="B4" s="35" t="s">
        <v>70</v>
      </c>
    </row>
    <row r="5" spans="1:2" ht="21.75" customHeight="1">
      <c r="A5" s="95" t="s">
        <v>71</v>
      </c>
      <c r="B5" s="96">
        <f>B7+B8+B9+B10+B11+B12+B13+B14+B16+B17+B19+B21</f>
        <v>365</v>
      </c>
    </row>
    <row r="6" spans="1:2" ht="21.75" customHeight="1">
      <c r="A6" s="95" t="s">
        <v>72</v>
      </c>
      <c r="B6" s="96"/>
    </row>
    <row r="7" spans="1:2" ht="21.75" customHeight="1">
      <c r="A7" s="95" t="s">
        <v>73</v>
      </c>
      <c r="B7" s="96"/>
    </row>
    <row r="8" spans="1:2" ht="21.75" customHeight="1">
      <c r="A8" s="95" t="s">
        <v>74</v>
      </c>
      <c r="B8" s="96">
        <v>7</v>
      </c>
    </row>
    <row r="9" spans="1:2" ht="21.75" customHeight="1">
      <c r="A9" s="95" t="s">
        <v>75</v>
      </c>
      <c r="B9" s="96">
        <v>6</v>
      </c>
    </row>
    <row r="10" spans="1:2" ht="21.75" customHeight="1">
      <c r="A10" s="95" t="s">
        <v>29</v>
      </c>
      <c r="B10" s="96"/>
    </row>
    <row r="11" spans="1:2" ht="21.75" customHeight="1">
      <c r="A11" s="95" t="s">
        <v>76</v>
      </c>
      <c r="B11" s="96"/>
    </row>
    <row r="12" spans="1:2" ht="21.75" customHeight="1">
      <c r="A12" s="95" t="s">
        <v>33</v>
      </c>
      <c r="B12" s="96"/>
    </row>
    <row r="13" spans="1:2" ht="21.75" customHeight="1">
      <c r="A13" s="95" t="s">
        <v>35</v>
      </c>
      <c r="B13" s="96"/>
    </row>
    <row r="14" spans="1:2" ht="21.75" customHeight="1">
      <c r="A14" s="95" t="s">
        <v>37</v>
      </c>
      <c r="B14" s="96"/>
    </row>
    <row r="15" spans="1:2" ht="21.75" customHeight="1">
      <c r="A15" s="95" t="s">
        <v>39</v>
      </c>
      <c r="B15" s="96"/>
    </row>
    <row r="16" spans="1:2" ht="21.75" customHeight="1">
      <c r="A16" s="95" t="s">
        <v>41</v>
      </c>
      <c r="B16" s="96">
        <v>304</v>
      </c>
    </row>
    <row r="17" spans="1:2" ht="21.75" customHeight="1">
      <c r="A17" s="95" t="s">
        <v>43</v>
      </c>
      <c r="B17" s="96">
        <v>48</v>
      </c>
    </row>
    <row r="18" spans="1:2" ht="21.75" customHeight="1">
      <c r="A18" s="95" t="s">
        <v>77</v>
      </c>
      <c r="B18" s="96"/>
    </row>
    <row r="19" spans="1:2" ht="21.75" customHeight="1">
      <c r="A19" s="95" t="s">
        <v>47</v>
      </c>
      <c r="B19" s="96"/>
    </row>
    <row r="20" spans="1:2" ht="21.75" customHeight="1">
      <c r="A20" s="95" t="s">
        <v>78</v>
      </c>
      <c r="B20" s="96"/>
    </row>
    <row r="21" spans="1:2" ht="21.75" customHeight="1">
      <c r="A21" s="95" t="s">
        <v>79</v>
      </c>
      <c r="B21" s="96"/>
    </row>
    <row r="22" spans="1:2" ht="21.75" customHeight="1">
      <c r="A22" s="95" t="s">
        <v>55</v>
      </c>
      <c r="B22" s="96"/>
    </row>
    <row r="23" spans="1:2" ht="21.75" customHeight="1">
      <c r="A23" s="95" t="s">
        <v>80</v>
      </c>
      <c r="B23" s="96"/>
    </row>
    <row r="24" spans="1:2" ht="21.75" customHeight="1">
      <c r="A24" s="95" t="s">
        <v>57</v>
      </c>
      <c r="B24" s="96"/>
    </row>
    <row r="25" spans="1:2" ht="21.75" customHeight="1">
      <c r="A25" s="95" t="s">
        <v>63</v>
      </c>
      <c r="B25" s="96"/>
    </row>
    <row r="26" spans="1:2" ht="21.75" customHeight="1">
      <c r="A26" s="95" t="s">
        <v>61</v>
      </c>
      <c r="B26" s="96"/>
    </row>
    <row r="27" spans="1:2" ht="21.75" customHeight="1">
      <c r="A27" s="97" t="s">
        <v>81</v>
      </c>
      <c r="B27" s="96">
        <v>8100</v>
      </c>
    </row>
    <row r="28" spans="1:2" ht="21.75" customHeight="1">
      <c r="A28" s="97" t="s">
        <v>82</v>
      </c>
      <c r="B28" s="96">
        <v>53</v>
      </c>
    </row>
    <row r="29" spans="1:2" ht="21.75" customHeight="1">
      <c r="A29" s="97" t="s">
        <v>83</v>
      </c>
      <c r="B29" s="96">
        <v>760</v>
      </c>
    </row>
    <row r="30" ht="15">
      <c r="A30" s="98"/>
    </row>
  </sheetData>
  <sheetProtection/>
  <mergeCells count="1">
    <mergeCell ref="A2:B2"/>
  </mergeCells>
  <printOptions horizontalCentered="1" verticalCentered="1"/>
  <pageMargins left="0.75" right="0.75" top="0.39" bottom="0.23999999999999996" header="0.39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17.125" style="0" customWidth="1"/>
    <col min="2" max="2" width="16.375" style="0" customWidth="1"/>
    <col min="3" max="3" width="17.875" style="0" customWidth="1"/>
    <col min="4" max="4" width="18.625" style="0" customWidth="1"/>
    <col min="5" max="5" width="15.25390625" style="0" customWidth="1"/>
    <col min="6" max="6" width="16.75390625" style="0" customWidth="1"/>
    <col min="7" max="7" width="17.50390625" style="0" customWidth="1"/>
  </cols>
  <sheetData>
    <row r="1" ht="15">
      <c r="A1" s="28" t="s">
        <v>84</v>
      </c>
    </row>
    <row r="3" spans="1:7" ht="21.75">
      <c r="A3" s="85" t="s">
        <v>85</v>
      </c>
      <c r="B3" s="85"/>
      <c r="C3" s="85"/>
      <c r="D3" s="85"/>
      <c r="E3" s="85"/>
      <c r="F3" s="85"/>
      <c r="G3" s="85"/>
    </row>
    <row r="4" spans="2:7" ht="15">
      <c r="B4" s="30"/>
      <c r="C4" s="30"/>
      <c r="D4" s="30"/>
      <c r="G4" s="86" t="s">
        <v>68</v>
      </c>
    </row>
    <row r="5" spans="1:7" s="84" customFormat="1" ht="46.5" customHeight="1">
      <c r="A5" s="35" t="s">
        <v>86</v>
      </c>
      <c r="B5" s="35" t="s">
        <v>87</v>
      </c>
      <c r="C5" s="35"/>
      <c r="D5" s="35"/>
      <c r="E5" s="35" t="s">
        <v>88</v>
      </c>
      <c r="F5" s="35"/>
      <c r="G5" s="35"/>
    </row>
    <row r="6" spans="1:7" s="84" customFormat="1" ht="51.75" customHeight="1">
      <c r="A6" s="35"/>
      <c r="B6" s="35" t="s">
        <v>89</v>
      </c>
      <c r="C6" s="35" t="s">
        <v>90</v>
      </c>
      <c r="D6" s="35" t="s">
        <v>91</v>
      </c>
      <c r="E6" s="35" t="s">
        <v>89</v>
      </c>
      <c r="F6" s="87" t="s">
        <v>92</v>
      </c>
      <c r="G6" s="87" t="s">
        <v>93</v>
      </c>
    </row>
    <row r="7" spans="1:7" s="84" customFormat="1" ht="75.75" customHeight="1">
      <c r="A7" s="88">
        <f>B7</f>
        <v>93610</v>
      </c>
      <c r="B7" s="88">
        <f>C7+D7</f>
        <v>93610</v>
      </c>
      <c r="C7" s="89">
        <v>39110</v>
      </c>
      <c r="D7" s="90">
        <v>54500</v>
      </c>
      <c r="E7" s="88"/>
      <c r="F7" s="88"/>
      <c r="G7" s="88"/>
    </row>
  </sheetData>
  <sheetProtection/>
  <mergeCells count="4">
    <mergeCell ref="A3:G3"/>
    <mergeCell ref="B5:D5"/>
    <mergeCell ref="E5:G5"/>
    <mergeCell ref="A5:A6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1" width="24.625" style="0" customWidth="1"/>
    <col min="2" max="2" width="13.125" style="0" customWidth="1"/>
    <col min="3" max="3" width="11.375" style="0" customWidth="1"/>
    <col min="4" max="4" width="13.50390625" style="0" customWidth="1"/>
    <col min="5" max="5" width="13.00390625" style="0" customWidth="1"/>
    <col min="6" max="7" width="13.00390625" style="0" hidden="1" customWidth="1"/>
    <col min="8" max="9" width="13.00390625" style="0" customWidth="1"/>
  </cols>
  <sheetData>
    <row r="1" ht="15">
      <c r="A1" s="28" t="s">
        <v>94</v>
      </c>
    </row>
    <row r="2" spans="1:5" ht="20.25">
      <c r="A2" s="29" t="s">
        <v>95</v>
      </c>
      <c r="B2" s="29"/>
      <c r="C2" s="29"/>
      <c r="D2" s="29"/>
      <c r="E2" s="29"/>
    </row>
    <row r="3" spans="2:5" ht="15">
      <c r="B3" s="30"/>
      <c r="C3" s="30"/>
      <c r="D3" s="30"/>
      <c r="E3" s="30" t="s">
        <v>2</v>
      </c>
    </row>
    <row r="4" spans="1:5" ht="25.5" customHeight="1">
      <c r="A4" s="31" t="s">
        <v>96</v>
      </c>
      <c r="B4" s="33" t="s">
        <v>5</v>
      </c>
      <c r="C4" s="33"/>
      <c r="D4" s="33"/>
      <c r="E4" s="31"/>
    </row>
    <row r="5" spans="1:7" ht="27.75" customHeight="1">
      <c r="A5" s="31"/>
      <c r="B5" s="32" t="s">
        <v>97</v>
      </c>
      <c r="C5" s="33" t="s">
        <v>8</v>
      </c>
      <c r="D5" s="33" t="s">
        <v>98</v>
      </c>
      <c r="E5" s="31" t="s">
        <v>11</v>
      </c>
      <c r="F5" s="35" t="s">
        <v>99</v>
      </c>
      <c r="G5" s="35" t="s">
        <v>10</v>
      </c>
    </row>
    <row r="6" spans="1:7" ht="22.5" customHeight="1">
      <c r="A6" s="32" t="s">
        <v>100</v>
      </c>
      <c r="B6" s="38">
        <f>B7+B22</f>
        <v>59429</v>
      </c>
      <c r="C6" s="32">
        <f>C7+C22</f>
        <v>31948</v>
      </c>
      <c r="D6" s="10">
        <f>C6/B6</f>
        <v>0.5375826616634977</v>
      </c>
      <c r="E6" s="78">
        <f>G6/F6</f>
        <v>0.2553734920822036</v>
      </c>
      <c r="F6" s="32">
        <f>F7+F22</f>
        <v>25449</v>
      </c>
      <c r="G6" s="38">
        <f>C6-F6</f>
        <v>6499</v>
      </c>
    </row>
    <row r="7" spans="1:7" ht="22.5" customHeight="1">
      <c r="A7" s="32" t="s">
        <v>101</v>
      </c>
      <c r="B7" s="38">
        <f>B8+B9+B10+B11+B12+B13+B14+B15+B16+B17+B18+B19+B20+B21</f>
        <v>54264</v>
      </c>
      <c r="C7" s="32">
        <f>C8+C9+C10+C11+C12+C13+C14+C15+C16+C17+C18+C19+C20</f>
        <v>27291</v>
      </c>
      <c r="D7" s="10">
        <f aca="true" t="shared" si="0" ref="D7:D30">C7/B7</f>
        <v>0.5029301194161875</v>
      </c>
      <c r="E7" s="78">
        <f>G7/F7</f>
        <v>0.1467770400874023</v>
      </c>
      <c r="F7" s="32">
        <f>F8+F9+F10+F11+F12+F13+F14+F15+F16+F17+F18+F19+F20</f>
        <v>23798</v>
      </c>
      <c r="G7" s="38">
        <f aca="true" t="shared" si="1" ref="G7:G29">C7-F7</f>
        <v>3493</v>
      </c>
    </row>
    <row r="8" spans="1:7" ht="20.25" customHeight="1">
      <c r="A8" s="79" t="s">
        <v>102</v>
      </c>
      <c r="B8" s="38">
        <v>31271</v>
      </c>
      <c r="C8" s="80">
        <v>18766</v>
      </c>
      <c r="D8" s="10">
        <f t="shared" si="0"/>
        <v>0.6001087269354993</v>
      </c>
      <c r="E8" s="78">
        <f aca="true" t="shared" si="2" ref="E7:E29">G8/F8</f>
        <v>0.38259780446474617</v>
      </c>
      <c r="F8" s="9">
        <v>13573</v>
      </c>
      <c r="G8" s="38">
        <f t="shared" si="1"/>
        <v>5193</v>
      </c>
    </row>
    <row r="9" spans="1:7" ht="21.75" customHeight="1">
      <c r="A9" s="79" t="s">
        <v>24</v>
      </c>
      <c r="B9" s="80">
        <v>9351</v>
      </c>
      <c r="C9" s="80">
        <v>77</v>
      </c>
      <c r="D9" s="10">
        <f t="shared" si="0"/>
        <v>0.008234413431718534</v>
      </c>
      <c r="E9" s="78">
        <f t="shared" si="2"/>
        <v>-0.9849521203830369</v>
      </c>
      <c r="F9" s="9">
        <v>5117</v>
      </c>
      <c r="G9" s="38">
        <f t="shared" si="1"/>
        <v>-5040</v>
      </c>
    </row>
    <row r="10" spans="1:7" ht="27" customHeight="1">
      <c r="A10" s="79" t="s">
        <v>26</v>
      </c>
      <c r="B10" s="80">
        <v>392</v>
      </c>
      <c r="C10" s="80">
        <v>1124</v>
      </c>
      <c r="D10" s="10">
        <f t="shared" si="0"/>
        <v>2.86734693877551</v>
      </c>
      <c r="E10" s="78">
        <f t="shared" si="2"/>
        <v>15.057142857142857</v>
      </c>
      <c r="F10" s="9">
        <v>70</v>
      </c>
      <c r="G10" s="38">
        <f t="shared" si="1"/>
        <v>1054</v>
      </c>
    </row>
    <row r="11" spans="1:7" ht="24" customHeight="1">
      <c r="A11" s="79" t="s">
        <v>28</v>
      </c>
      <c r="B11" s="80">
        <v>453</v>
      </c>
      <c r="C11" s="80">
        <v>450</v>
      </c>
      <c r="D11" s="10">
        <f t="shared" si="0"/>
        <v>0.9933774834437086</v>
      </c>
      <c r="E11" s="78">
        <f t="shared" si="2"/>
        <v>2.3834586466165413</v>
      </c>
      <c r="F11" s="9">
        <v>133</v>
      </c>
      <c r="G11" s="38">
        <f t="shared" si="1"/>
        <v>317</v>
      </c>
    </row>
    <row r="12" spans="1:7" ht="24.75" customHeight="1">
      <c r="A12" s="79" t="s">
        <v>30</v>
      </c>
      <c r="B12" s="80">
        <v>4413</v>
      </c>
      <c r="C12" s="80">
        <v>2183</v>
      </c>
      <c r="D12" s="10">
        <f t="shared" si="0"/>
        <v>0.4946748243825062</v>
      </c>
      <c r="E12" s="78">
        <f t="shared" si="2"/>
        <v>0.1525871172122492</v>
      </c>
      <c r="F12" s="9">
        <v>1894</v>
      </c>
      <c r="G12" s="38">
        <f t="shared" si="1"/>
        <v>289</v>
      </c>
    </row>
    <row r="13" spans="1:7" ht="27" customHeight="1">
      <c r="A13" s="79" t="s">
        <v>32</v>
      </c>
      <c r="B13" s="80">
        <v>852</v>
      </c>
      <c r="C13" s="80">
        <v>348</v>
      </c>
      <c r="D13" s="10">
        <f t="shared" si="0"/>
        <v>0.4084507042253521</v>
      </c>
      <c r="E13" s="78">
        <f t="shared" si="2"/>
        <v>0.37549407114624506</v>
      </c>
      <c r="F13" s="9">
        <v>253</v>
      </c>
      <c r="G13" s="38">
        <f t="shared" si="1"/>
        <v>95</v>
      </c>
    </row>
    <row r="14" spans="1:7" ht="22.5" customHeight="1">
      <c r="A14" s="79" t="s">
        <v>34</v>
      </c>
      <c r="B14" s="80">
        <v>770</v>
      </c>
      <c r="C14" s="80">
        <v>471</v>
      </c>
      <c r="D14" s="10">
        <f t="shared" si="0"/>
        <v>0.6116883116883117</v>
      </c>
      <c r="E14" s="78">
        <f t="shared" si="2"/>
        <v>0.42727272727272725</v>
      </c>
      <c r="F14" s="9">
        <v>330</v>
      </c>
      <c r="G14" s="38">
        <f t="shared" si="1"/>
        <v>141</v>
      </c>
    </row>
    <row r="15" spans="1:7" ht="27" customHeight="1">
      <c r="A15" s="79" t="s">
        <v>36</v>
      </c>
      <c r="B15" s="80">
        <v>2475</v>
      </c>
      <c r="C15" s="80">
        <v>1180</v>
      </c>
      <c r="D15" s="10">
        <f t="shared" si="0"/>
        <v>0.4767676767676768</v>
      </c>
      <c r="E15" s="78">
        <f t="shared" si="2"/>
        <v>0.04240282685512368</v>
      </c>
      <c r="F15" s="9">
        <v>1132</v>
      </c>
      <c r="G15" s="38">
        <f t="shared" si="1"/>
        <v>48</v>
      </c>
    </row>
    <row r="16" spans="1:7" ht="27" customHeight="1">
      <c r="A16" s="79" t="s">
        <v>38</v>
      </c>
      <c r="B16" s="38">
        <v>2</v>
      </c>
      <c r="C16" s="80">
        <v>17</v>
      </c>
      <c r="D16" s="10">
        <f t="shared" si="0"/>
        <v>8.5</v>
      </c>
      <c r="E16" s="78">
        <f t="shared" si="2"/>
        <v>7.5</v>
      </c>
      <c r="F16" s="81">
        <v>2</v>
      </c>
      <c r="G16" s="38">
        <f t="shared" si="1"/>
        <v>15</v>
      </c>
    </row>
    <row r="17" spans="1:7" ht="27" customHeight="1">
      <c r="A17" s="79" t="s">
        <v>40</v>
      </c>
      <c r="B17" s="80">
        <v>2281</v>
      </c>
      <c r="C17" s="80">
        <v>884</v>
      </c>
      <c r="D17" s="10">
        <f t="shared" si="0"/>
        <v>0.38754932047347657</v>
      </c>
      <c r="E17" s="78">
        <f t="shared" si="2"/>
        <v>-0.1699530516431925</v>
      </c>
      <c r="F17" s="9">
        <v>1065</v>
      </c>
      <c r="G17" s="38">
        <f t="shared" si="1"/>
        <v>-181</v>
      </c>
    </row>
    <row r="18" spans="1:7" ht="21.75" customHeight="1">
      <c r="A18" s="79" t="s">
        <v>42</v>
      </c>
      <c r="B18" s="80">
        <v>1178</v>
      </c>
      <c r="C18" s="80">
        <v>918</v>
      </c>
      <c r="D18" s="10">
        <f t="shared" si="0"/>
        <v>0.7792869269949066</v>
      </c>
      <c r="E18" s="78"/>
      <c r="F18" s="9"/>
      <c r="G18" s="38">
        <f t="shared" si="1"/>
        <v>918</v>
      </c>
    </row>
    <row r="19" spans="1:7" ht="27" customHeight="1">
      <c r="A19" s="79" t="s">
        <v>46</v>
      </c>
      <c r="B19" s="80">
        <v>211</v>
      </c>
      <c r="C19" s="80">
        <v>169</v>
      </c>
      <c r="D19" s="10">
        <f t="shared" si="0"/>
        <v>0.8009478672985783</v>
      </c>
      <c r="E19" s="78">
        <f t="shared" si="2"/>
        <v>0.8172043010752689</v>
      </c>
      <c r="F19" s="9">
        <v>93</v>
      </c>
      <c r="G19" s="38">
        <f t="shared" si="1"/>
        <v>76</v>
      </c>
    </row>
    <row r="20" spans="1:7" ht="27" customHeight="1">
      <c r="A20" s="79" t="s">
        <v>44</v>
      </c>
      <c r="B20" s="38">
        <v>365</v>
      </c>
      <c r="C20" s="80">
        <v>704</v>
      </c>
      <c r="D20" s="10">
        <f t="shared" si="0"/>
        <v>1.9287671232876713</v>
      </c>
      <c r="E20" s="78">
        <f t="shared" si="2"/>
        <v>4.176470588235294</v>
      </c>
      <c r="F20" s="9">
        <v>136</v>
      </c>
      <c r="G20" s="38">
        <f t="shared" si="1"/>
        <v>568</v>
      </c>
    </row>
    <row r="21" spans="1:7" ht="27" customHeight="1">
      <c r="A21" s="79" t="s">
        <v>103</v>
      </c>
      <c r="B21" s="38">
        <v>250</v>
      </c>
      <c r="C21" s="80"/>
      <c r="D21" s="10">
        <f t="shared" si="0"/>
        <v>0</v>
      </c>
      <c r="E21" s="78"/>
      <c r="F21" s="32"/>
      <c r="G21" s="38"/>
    </row>
    <row r="22" spans="1:7" ht="27" customHeight="1">
      <c r="A22" s="32" t="s">
        <v>104</v>
      </c>
      <c r="B22" s="38">
        <f>B23+B24+B25+B27+B28</f>
        <v>5165</v>
      </c>
      <c r="C22" s="80">
        <f>C23+C24+C25+C26+C27+C28+C29</f>
        <v>4657</v>
      </c>
      <c r="D22" s="10">
        <f t="shared" si="0"/>
        <v>0.9016456921587609</v>
      </c>
      <c r="E22" s="78">
        <f>G22/F22</f>
        <v>1.8207147183525136</v>
      </c>
      <c r="F22" s="9">
        <f>F23+F24+F25+F27+F28</f>
        <v>1651</v>
      </c>
      <c r="G22" s="38">
        <f aca="true" t="shared" si="3" ref="G22:G30">C22-F22</f>
        <v>3006</v>
      </c>
    </row>
    <row r="23" spans="1:7" ht="22.5" customHeight="1">
      <c r="A23" s="79" t="s">
        <v>50</v>
      </c>
      <c r="B23" s="80">
        <v>2630</v>
      </c>
      <c r="C23" s="80">
        <v>1749</v>
      </c>
      <c r="D23" s="10">
        <f t="shared" si="0"/>
        <v>0.665019011406844</v>
      </c>
      <c r="E23" s="78">
        <f>G23/F23</f>
        <v>0.6209453197405005</v>
      </c>
      <c r="F23" s="9">
        <v>1079</v>
      </c>
      <c r="G23" s="38">
        <f t="shared" si="3"/>
        <v>670</v>
      </c>
    </row>
    <row r="24" spans="1:7" ht="21.75" customHeight="1">
      <c r="A24" s="79" t="s">
        <v>52</v>
      </c>
      <c r="B24" s="80">
        <v>500</v>
      </c>
      <c r="C24" s="80">
        <v>62</v>
      </c>
      <c r="D24" s="10">
        <f t="shared" si="0"/>
        <v>0.124</v>
      </c>
      <c r="E24" s="78">
        <f>G24/F24</f>
        <v>-0.6196319018404908</v>
      </c>
      <c r="F24" s="9">
        <v>163</v>
      </c>
      <c r="G24" s="38">
        <f t="shared" si="3"/>
        <v>-101</v>
      </c>
    </row>
    <row r="25" spans="1:7" ht="19.5" customHeight="1">
      <c r="A25" s="79" t="s">
        <v>54</v>
      </c>
      <c r="B25" s="80">
        <v>720</v>
      </c>
      <c r="C25" s="80">
        <v>866</v>
      </c>
      <c r="D25" s="10">
        <f t="shared" si="0"/>
        <v>1.2027777777777777</v>
      </c>
      <c r="E25" s="78">
        <f>G25/F25</f>
        <v>3.1634615384615383</v>
      </c>
      <c r="F25" s="81">
        <v>208</v>
      </c>
      <c r="G25" s="38">
        <f t="shared" si="3"/>
        <v>658</v>
      </c>
    </row>
    <row r="26" spans="1:7" ht="18.75" customHeight="1">
      <c r="A26" s="79" t="s">
        <v>56</v>
      </c>
      <c r="B26" s="80"/>
      <c r="C26" s="80"/>
      <c r="D26" s="10"/>
      <c r="E26" s="78"/>
      <c r="F26" s="9"/>
      <c r="G26" s="38">
        <f t="shared" si="3"/>
        <v>0</v>
      </c>
    </row>
    <row r="27" spans="1:7" ht="21" customHeight="1">
      <c r="A27" s="79" t="s">
        <v>105</v>
      </c>
      <c r="B27" s="80">
        <v>1200</v>
      </c>
      <c r="C27" s="80">
        <v>1939</v>
      </c>
      <c r="D27" s="10">
        <f t="shared" si="0"/>
        <v>1.6158333333333332</v>
      </c>
      <c r="E27" s="78">
        <f>G27/F27</f>
        <v>8.743718592964823</v>
      </c>
      <c r="F27" s="9">
        <v>199</v>
      </c>
      <c r="G27" s="38">
        <f t="shared" si="3"/>
        <v>1740</v>
      </c>
    </row>
    <row r="28" spans="1:7" ht="17.25" customHeight="1">
      <c r="A28" s="79" t="s">
        <v>62</v>
      </c>
      <c r="B28" s="38">
        <v>115</v>
      </c>
      <c r="C28" s="80">
        <v>16</v>
      </c>
      <c r="D28" s="10">
        <f t="shared" si="0"/>
        <v>0.1391304347826087</v>
      </c>
      <c r="E28" s="78"/>
      <c r="F28" s="81">
        <v>2</v>
      </c>
      <c r="G28" s="38">
        <f t="shared" si="3"/>
        <v>14</v>
      </c>
    </row>
    <row r="29" spans="1:7" ht="27" customHeight="1">
      <c r="A29" s="79" t="s">
        <v>60</v>
      </c>
      <c r="B29" s="38"/>
      <c r="C29" s="80">
        <v>25</v>
      </c>
      <c r="D29" s="10"/>
      <c r="E29" s="78"/>
      <c r="F29" s="9"/>
      <c r="G29" s="38">
        <f t="shared" si="3"/>
        <v>25</v>
      </c>
    </row>
    <row r="30" spans="1:7" ht="27" customHeight="1">
      <c r="A30" s="79" t="s">
        <v>106</v>
      </c>
      <c r="B30" s="38">
        <v>22325</v>
      </c>
      <c r="C30" s="80">
        <v>14562</v>
      </c>
      <c r="D30" s="10">
        <f t="shared" si="0"/>
        <v>0.6522732362821948</v>
      </c>
      <c r="E30" s="78">
        <f>G30/F30</f>
        <v>2.1539961013645224</v>
      </c>
      <c r="F30" s="82">
        <v>4617</v>
      </c>
      <c r="G30" s="38">
        <f t="shared" si="3"/>
        <v>9945</v>
      </c>
    </row>
    <row r="31" spans="1:5" ht="15">
      <c r="A31" s="83"/>
      <c r="B31" s="83"/>
      <c r="C31" s="83"/>
      <c r="D31" s="83"/>
      <c r="E31" s="83"/>
    </row>
  </sheetData>
  <sheetProtection/>
  <protectedRanges>
    <protectedRange sqref="C8" name="区域1"/>
    <protectedRange sqref="C9" name="区域1_1"/>
    <protectedRange sqref="C10" name="区域1_2"/>
    <protectedRange sqref="C11" name="区域1_3"/>
    <protectedRange sqref="C12" name="区域1_4"/>
    <protectedRange sqref="C13" name="区域1_5"/>
    <protectedRange sqref="C14" name="区域1_6"/>
    <protectedRange sqref="C15" name="区域1_7"/>
    <protectedRange sqref="C17" name="区域1_8"/>
    <protectedRange sqref="C18" name="区域1_9"/>
    <protectedRange sqref="C19" name="区域1_10"/>
    <protectedRange sqref="C23" name="区域2"/>
    <protectedRange sqref="F8" name="区域1_11"/>
    <protectedRange sqref="F9" name="区域1_1_1"/>
    <protectedRange sqref="F10" name="区域1_2_1"/>
    <protectedRange sqref="F11" name="区域1_3_1"/>
    <protectedRange sqref="F12" name="区域1_4_1"/>
    <protectedRange sqref="F13" name="区域1_5_1"/>
    <protectedRange sqref="F14" name="区域1_6_1"/>
    <protectedRange sqref="F15" name="区域1_7_1"/>
    <protectedRange sqref="F17" name="区域1_8_1"/>
    <protectedRange sqref="F18" name="区域1_9_1"/>
    <protectedRange sqref="F19" name="区域1_10_1"/>
    <protectedRange sqref="F22" name="区域2_1"/>
  </protectedRanges>
  <mergeCells count="3">
    <mergeCell ref="A2:E2"/>
    <mergeCell ref="B4:E4"/>
    <mergeCell ref="A4:A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8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34.375" style="1" customWidth="1"/>
    <col min="2" max="2" width="10.50390625" style="43" customWidth="1"/>
    <col min="3" max="5" width="10.50390625" style="43" hidden="1" customWidth="1"/>
    <col min="6" max="6" width="10.50390625" style="44" hidden="1" customWidth="1"/>
    <col min="7" max="7" width="11.375" style="44" customWidth="1"/>
    <col min="8" max="8" width="11.375" style="45" hidden="1" customWidth="1"/>
    <col min="9" max="9" width="8.75390625" style="43" hidden="1" customWidth="1"/>
    <col min="10" max="10" width="9.75390625" style="43" customWidth="1"/>
    <col min="11" max="11" width="14.50390625" style="43" customWidth="1"/>
    <col min="12" max="12" width="9.00390625" style="0" hidden="1" customWidth="1"/>
  </cols>
  <sheetData>
    <row r="1" ht="16.5">
      <c r="A1" s="2" t="s">
        <v>107</v>
      </c>
    </row>
    <row r="2" spans="1:11" ht="20.25">
      <c r="A2" s="3" t="s">
        <v>108</v>
      </c>
      <c r="B2" s="3"/>
      <c r="C2" s="3"/>
      <c r="D2" s="3"/>
      <c r="E2" s="3"/>
      <c r="F2" s="3"/>
      <c r="G2" s="3"/>
      <c r="H2" s="46"/>
      <c r="I2" s="3"/>
      <c r="J2" s="3"/>
      <c r="K2" s="3"/>
    </row>
    <row r="3" spans="2:11" ht="14.25">
      <c r="B3" s="47"/>
      <c r="C3" s="47"/>
      <c r="D3" s="47"/>
      <c r="E3" s="47"/>
      <c r="F3" s="48"/>
      <c r="G3" s="48"/>
      <c r="H3" s="49"/>
      <c r="I3" s="47"/>
      <c r="J3" s="47"/>
      <c r="K3" s="47" t="s">
        <v>2</v>
      </c>
    </row>
    <row r="4" spans="1:12" ht="34.5" customHeight="1">
      <c r="A4" s="50" t="s">
        <v>109</v>
      </c>
      <c r="B4" s="6" t="s">
        <v>7</v>
      </c>
      <c r="C4" s="6" t="s">
        <v>110</v>
      </c>
      <c r="D4" s="6" t="s">
        <v>111</v>
      </c>
      <c r="E4" s="6" t="s">
        <v>112</v>
      </c>
      <c r="F4" s="6" t="s">
        <v>7</v>
      </c>
      <c r="G4" s="6" t="s">
        <v>12</v>
      </c>
      <c r="H4" s="51"/>
      <c r="I4" s="5" t="s">
        <v>113</v>
      </c>
      <c r="J4" s="7" t="s">
        <v>98</v>
      </c>
      <c r="K4" s="7" t="s">
        <v>114</v>
      </c>
      <c r="L4" s="72" t="s">
        <v>115</v>
      </c>
    </row>
    <row r="5" spans="1:12" ht="14.25">
      <c r="A5" s="52" t="s">
        <v>116</v>
      </c>
      <c r="B5" s="53">
        <f>B6+B39+B42+B55+B66+B77+B84+B106+B120+B136+B143+B154+B162+B171+B190+B197+B207+B213+B214+B216</f>
        <v>72317</v>
      </c>
      <c r="C5" s="6">
        <f>C6+C39+C42+C55+C66+C77+C84+C106+C120+C136+C143+C154+C171+C190</f>
        <v>1377</v>
      </c>
      <c r="D5" s="54">
        <v>2516</v>
      </c>
      <c r="E5" s="54"/>
      <c r="F5" s="52">
        <f>F6+F42+F55+F66+F77+F84+F106+F120+F136+F143+F154+F162+F171+F190+F197+F207+F213+F214+F216</f>
        <v>57885</v>
      </c>
      <c r="G5" s="55">
        <f>G6+G42+G55+G66+G77+G84+G106+G120+G136+G143+G154+G162+G171+G190+G197+G207+G216</f>
        <v>42071</v>
      </c>
      <c r="H5" s="56">
        <f>B5-G5</f>
        <v>30246</v>
      </c>
      <c r="I5" s="55">
        <f>I6+I42+I55+I66+I77+I84+I106+I120+I136+I143+I154+I162+I171+I190+I197+I207</f>
        <v>35642</v>
      </c>
      <c r="J5" s="10">
        <f>G5/B5</f>
        <v>0.5817580928412407</v>
      </c>
      <c r="K5" s="11">
        <f aca="true" t="shared" si="0" ref="K5:K14">L5/I5</f>
        <v>0.18037708321643006</v>
      </c>
      <c r="L5">
        <f>G5-I5</f>
        <v>6429</v>
      </c>
    </row>
    <row r="6" spans="1:12" ht="14.25">
      <c r="A6" s="57" t="s">
        <v>117</v>
      </c>
      <c r="B6" s="53">
        <v>19761</v>
      </c>
      <c r="C6" s="6"/>
      <c r="D6" s="54"/>
      <c r="E6" s="54"/>
      <c r="F6" s="52">
        <f>F7+F8+F9+F10+F11+F12+F13+F14+F15+F16+F17+F18+F19+F20+F21+F22+F23+F24+F25+F26+F27+F28+F29+F30+F31+F32+F33+F34+F35</f>
        <v>16771</v>
      </c>
      <c r="G6" s="55">
        <v>16478</v>
      </c>
      <c r="H6" s="56">
        <f>B6-G6</f>
        <v>3283</v>
      </c>
      <c r="I6" s="55">
        <f>I7+I8+I9+I10+I11+I12+I13+I14+I17+I18+I26+I27+I28+I29+I30+I31+I33+I34+I35</f>
        <v>12977</v>
      </c>
      <c r="J6" s="10">
        <f aca="true" t="shared" si="1" ref="J5:J14">G6/B6</f>
        <v>0.8338646829613886</v>
      </c>
      <c r="K6" s="11">
        <f t="shared" si="0"/>
        <v>0.2697850042382677</v>
      </c>
      <c r="L6">
        <f aca="true" t="shared" si="2" ref="L6:L69">G6-I6</f>
        <v>3501</v>
      </c>
    </row>
    <row r="7" spans="1:12" ht="14.25">
      <c r="A7" s="58" t="s">
        <v>118</v>
      </c>
      <c r="B7" s="53">
        <v>348</v>
      </c>
      <c r="C7" s="59"/>
      <c r="D7" s="60"/>
      <c r="E7" s="60"/>
      <c r="F7" s="61">
        <v>377</v>
      </c>
      <c r="G7" s="62">
        <v>316</v>
      </c>
      <c r="H7" s="56">
        <f aca="true" t="shared" si="3" ref="H6:H69">B7-G7</f>
        <v>32</v>
      </c>
      <c r="I7" s="62">
        <v>220</v>
      </c>
      <c r="J7" s="10">
        <f t="shared" si="1"/>
        <v>0.9080459770114943</v>
      </c>
      <c r="K7" s="11">
        <f t="shared" si="0"/>
        <v>0.43636363636363634</v>
      </c>
      <c r="L7">
        <f t="shared" si="2"/>
        <v>96</v>
      </c>
    </row>
    <row r="8" spans="1:12" ht="14.25">
      <c r="A8" s="58" t="s">
        <v>119</v>
      </c>
      <c r="B8" s="53">
        <v>255</v>
      </c>
      <c r="C8" s="6"/>
      <c r="D8" s="54"/>
      <c r="E8" s="54"/>
      <c r="F8" s="52">
        <v>288</v>
      </c>
      <c r="G8" s="62">
        <v>163</v>
      </c>
      <c r="H8" s="56">
        <f t="shared" si="3"/>
        <v>92</v>
      </c>
      <c r="I8" s="62">
        <v>167</v>
      </c>
      <c r="J8" s="10">
        <f t="shared" si="1"/>
        <v>0.6392156862745098</v>
      </c>
      <c r="K8" s="11">
        <f t="shared" si="0"/>
        <v>-0.023952095808383235</v>
      </c>
      <c r="L8">
        <f t="shared" si="2"/>
        <v>-4</v>
      </c>
    </row>
    <row r="9" spans="1:12" ht="14.25">
      <c r="A9" s="58" t="s">
        <v>120</v>
      </c>
      <c r="B9" s="53">
        <v>6636</v>
      </c>
      <c r="C9" s="6"/>
      <c r="D9" s="54"/>
      <c r="E9" s="54"/>
      <c r="F9" s="52">
        <v>3787</v>
      </c>
      <c r="G9" s="62">
        <v>4902</v>
      </c>
      <c r="H9" s="56">
        <f t="shared" si="3"/>
        <v>1734</v>
      </c>
      <c r="I9" s="62">
        <v>3525</v>
      </c>
      <c r="J9" s="10">
        <f t="shared" si="1"/>
        <v>0.7386980108499096</v>
      </c>
      <c r="K9" s="11">
        <f t="shared" si="0"/>
        <v>0.39063829787234045</v>
      </c>
      <c r="L9">
        <f t="shared" si="2"/>
        <v>1377</v>
      </c>
    </row>
    <row r="10" spans="1:12" ht="14.25">
      <c r="A10" s="58" t="s">
        <v>121</v>
      </c>
      <c r="B10" s="53">
        <v>7393</v>
      </c>
      <c r="C10" s="6"/>
      <c r="D10" s="54"/>
      <c r="E10" s="54"/>
      <c r="F10" s="52">
        <v>7792</v>
      </c>
      <c r="G10" s="62">
        <v>8753</v>
      </c>
      <c r="H10" s="56">
        <f t="shared" si="3"/>
        <v>-1360</v>
      </c>
      <c r="I10" s="62">
        <v>6463</v>
      </c>
      <c r="J10" s="10">
        <f t="shared" si="1"/>
        <v>1.1839577979169484</v>
      </c>
      <c r="K10" s="11">
        <f t="shared" si="0"/>
        <v>0.3543246170509052</v>
      </c>
      <c r="L10">
        <f t="shared" si="2"/>
        <v>2290</v>
      </c>
    </row>
    <row r="11" spans="1:12" ht="14.25">
      <c r="A11" s="63" t="s">
        <v>122</v>
      </c>
      <c r="B11" s="53">
        <v>184</v>
      </c>
      <c r="C11" s="6"/>
      <c r="D11" s="54"/>
      <c r="E11" s="54"/>
      <c r="F11" s="52">
        <v>214</v>
      </c>
      <c r="G11" s="62">
        <v>112</v>
      </c>
      <c r="H11" s="56">
        <f t="shared" si="3"/>
        <v>72</v>
      </c>
      <c r="I11" s="62">
        <v>136</v>
      </c>
      <c r="J11" s="10">
        <f t="shared" si="1"/>
        <v>0.6086956521739131</v>
      </c>
      <c r="K11" s="11">
        <f t="shared" si="0"/>
        <v>-0.17647058823529413</v>
      </c>
      <c r="L11">
        <f t="shared" si="2"/>
        <v>-24</v>
      </c>
    </row>
    <row r="12" spans="1:12" ht="14.25">
      <c r="A12" s="58" t="s">
        <v>123</v>
      </c>
      <c r="B12" s="53">
        <v>669</v>
      </c>
      <c r="C12" s="6"/>
      <c r="D12" s="54"/>
      <c r="E12" s="54"/>
      <c r="F12" s="52">
        <v>471</v>
      </c>
      <c r="G12" s="62">
        <v>248</v>
      </c>
      <c r="H12" s="56">
        <f t="shared" si="3"/>
        <v>421</v>
      </c>
      <c r="I12" s="62">
        <v>266</v>
      </c>
      <c r="J12" s="10">
        <f t="shared" si="1"/>
        <v>0.37070254110612855</v>
      </c>
      <c r="K12" s="11">
        <f t="shared" si="0"/>
        <v>-0.06766917293233082</v>
      </c>
      <c r="L12">
        <f t="shared" si="2"/>
        <v>-18</v>
      </c>
    </row>
    <row r="13" spans="1:12" ht="14.25">
      <c r="A13" s="58" t="s">
        <v>124</v>
      </c>
      <c r="B13" s="53">
        <v>360</v>
      </c>
      <c r="C13" s="6"/>
      <c r="D13" s="54"/>
      <c r="E13" s="54"/>
      <c r="F13" s="52">
        <v>380</v>
      </c>
      <c r="G13" s="62">
        <v>151</v>
      </c>
      <c r="H13" s="56">
        <f t="shared" si="3"/>
        <v>209</v>
      </c>
      <c r="I13" s="62">
        <v>193</v>
      </c>
      <c r="J13" s="10">
        <f t="shared" si="1"/>
        <v>0.41944444444444445</v>
      </c>
      <c r="K13" s="11">
        <f t="shared" si="0"/>
        <v>-0.21761658031088082</v>
      </c>
      <c r="L13">
        <f t="shared" si="2"/>
        <v>-42</v>
      </c>
    </row>
    <row r="14" spans="1:12" ht="14.25">
      <c r="A14" s="63" t="s">
        <v>125</v>
      </c>
      <c r="B14" s="53">
        <f aca="true" t="shared" si="4" ref="B6:B69">C14+D14+E14+F14</f>
        <v>122</v>
      </c>
      <c r="C14" s="6"/>
      <c r="D14" s="54"/>
      <c r="E14" s="54"/>
      <c r="F14" s="52">
        <v>122</v>
      </c>
      <c r="G14" s="62">
        <v>66</v>
      </c>
      <c r="H14" s="56">
        <f t="shared" si="3"/>
        <v>56</v>
      </c>
      <c r="I14" s="62">
        <v>74</v>
      </c>
      <c r="J14" s="10">
        <f t="shared" si="1"/>
        <v>0.5409836065573771</v>
      </c>
      <c r="K14" s="11">
        <f t="shared" si="0"/>
        <v>-0.10810810810810811</v>
      </c>
      <c r="L14">
        <f t="shared" si="2"/>
        <v>-8</v>
      </c>
    </row>
    <row r="15" spans="1:12" ht="14.25">
      <c r="A15" s="58" t="s">
        <v>126</v>
      </c>
      <c r="B15" s="53">
        <f t="shared" si="4"/>
        <v>0</v>
      </c>
      <c r="C15" s="6"/>
      <c r="D15" s="54"/>
      <c r="E15" s="54"/>
      <c r="F15" s="52"/>
      <c r="G15" s="55">
        <v>1</v>
      </c>
      <c r="H15" s="56">
        <f t="shared" si="3"/>
        <v>-1</v>
      </c>
      <c r="I15" s="55"/>
      <c r="J15" s="10"/>
      <c r="K15" s="11"/>
      <c r="L15">
        <f t="shared" si="2"/>
        <v>1</v>
      </c>
    </row>
    <row r="16" spans="1:12" ht="14.25">
      <c r="A16" s="63" t="s">
        <v>127</v>
      </c>
      <c r="B16" s="53">
        <f t="shared" si="4"/>
        <v>0</v>
      </c>
      <c r="C16" s="6"/>
      <c r="D16" s="54"/>
      <c r="E16" s="54"/>
      <c r="F16" s="52"/>
      <c r="G16" s="62"/>
      <c r="H16" s="56">
        <f t="shared" si="3"/>
        <v>0</v>
      </c>
      <c r="I16" s="62"/>
      <c r="J16" s="10"/>
      <c r="K16" s="11"/>
      <c r="L16">
        <f t="shared" si="2"/>
        <v>0</v>
      </c>
    </row>
    <row r="17" spans="1:12" ht="14.25">
      <c r="A17" s="57" t="s">
        <v>128</v>
      </c>
      <c r="B17" s="53">
        <v>1035</v>
      </c>
      <c r="C17" s="6"/>
      <c r="D17" s="54"/>
      <c r="E17" s="54"/>
      <c r="F17" s="52">
        <v>824</v>
      </c>
      <c r="G17" s="62">
        <v>426</v>
      </c>
      <c r="H17" s="56">
        <f t="shared" si="3"/>
        <v>609</v>
      </c>
      <c r="I17" s="62">
        <v>447</v>
      </c>
      <c r="J17" s="10">
        <f>G17/B17</f>
        <v>0.4115942028985507</v>
      </c>
      <c r="K17" s="11">
        <f>L17/I17</f>
        <v>-0.04697986577181208</v>
      </c>
      <c r="L17">
        <f t="shared" si="2"/>
        <v>-21</v>
      </c>
    </row>
    <row r="18" spans="1:12" ht="14.25">
      <c r="A18" s="57" t="s">
        <v>129</v>
      </c>
      <c r="B18" s="53">
        <v>153</v>
      </c>
      <c r="C18" s="6"/>
      <c r="D18" s="54"/>
      <c r="E18" s="54"/>
      <c r="F18" s="52">
        <v>233</v>
      </c>
      <c r="G18" s="62">
        <v>110</v>
      </c>
      <c r="H18" s="56">
        <f t="shared" si="3"/>
        <v>43</v>
      </c>
      <c r="I18" s="62">
        <v>140</v>
      </c>
      <c r="J18" s="10">
        <f>G18/B18</f>
        <v>0.7189542483660131</v>
      </c>
      <c r="K18" s="11">
        <f>L18/I18</f>
        <v>-0.21428571428571427</v>
      </c>
      <c r="L18">
        <f t="shared" si="2"/>
        <v>-30</v>
      </c>
    </row>
    <row r="19" spans="1:12" ht="14.25">
      <c r="A19" s="63" t="s">
        <v>130</v>
      </c>
      <c r="B19" s="53">
        <f t="shared" si="4"/>
        <v>0</v>
      </c>
      <c r="C19" s="6"/>
      <c r="D19" s="54"/>
      <c r="E19" s="54"/>
      <c r="F19" s="52"/>
      <c r="G19" s="55"/>
      <c r="H19" s="56">
        <f t="shared" si="3"/>
        <v>0</v>
      </c>
      <c r="I19" s="55"/>
      <c r="J19" s="10"/>
      <c r="K19" s="11"/>
      <c r="L19">
        <f t="shared" si="2"/>
        <v>0</v>
      </c>
    </row>
    <row r="20" spans="1:12" ht="14.25">
      <c r="A20" s="63" t="s">
        <v>131</v>
      </c>
      <c r="B20" s="53">
        <f t="shared" si="4"/>
        <v>0</v>
      </c>
      <c r="C20" s="6"/>
      <c r="D20" s="54"/>
      <c r="E20" s="54"/>
      <c r="F20" s="52"/>
      <c r="G20" s="55"/>
      <c r="H20" s="56">
        <f t="shared" si="3"/>
        <v>0</v>
      </c>
      <c r="I20" s="55"/>
      <c r="J20" s="10"/>
      <c r="K20" s="11"/>
      <c r="L20">
        <f t="shared" si="2"/>
        <v>0</v>
      </c>
    </row>
    <row r="21" spans="1:12" ht="14.25">
      <c r="A21" s="58" t="s">
        <v>132</v>
      </c>
      <c r="B21" s="53">
        <f t="shared" si="4"/>
        <v>0</v>
      </c>
      <c r="C21" s="6"/>
      <c r="D21" s="54"/>
      <c r="E21" s="54"/>
      <c r="F21" s="52"/>
      <c r="G21" s="55"/>
      <c r="H21" s="56">
        <f t="shared" si="3"/>
        <v>0</v>
      </c>
      <c r="I21" s="55"/>
      <c r="J21" s="10"/>
      <c r="K21" s="11"/>
      <c r="L21">
        <f t="shared" si="2"/>
        <v>0</v>
      </c>
    </row>
    <row r="22" spans="1:12" ht="14.25">
      <c r="A22" s="64" t="s">
        <v>133</v>
      </c>
      <c r="B22" s="53">
        <f t="shared" si="4"/>
        <v>0</v>
      </c>
      <c r="C22" s="6"/>
      <c r="D22" s="65"/>
      <c r="E22" s="65"/>
      <c r="F22" s="66"/>
      <c r="G22" s="62"/>
      <c r="H22" s="56">
        <f t="shared" si="3"/>
        <v>0</v>
      </c>
      <c r="I22" s="62"/>
      <c r="J22" s="10"/>
      <c r="K22" s="11"/>
      <c r="L22">
        <f t="shared" si="2"/>
        <v>0</v>
      </c>
    </row>
    <row r="23" spans="1:12" ht="14.25">
      <c r="A23" s="58" t="s">
        <v>134</v>
      </c>
      <c r="B23" s="53">
        <f t="shared" si="4"/>
        <v>0</v>
      </c>
      <c r="C23" s="6"/>
      <c r="D23" s="54"/>
      <c r="E23" s="54"/>
      <c r="F23" s="52"/>
      <c r="G23" s="55"/>
      <c r="H23" s="56">
        <f t="shared" si="3"/>
        <v>0</v>
      </c>
      <c r="I23" s="55"/>
      <c r="J23" s="10"/>
      <c r="K23" s="11"/>
      <c r="L23">
        <f t="shared" si="2"/>
        <v>0</v>
      </c>
    </row>
    <row r="24" spans="1:12" ht="14.25">
      <c r="A24" s="58" t="s">
        <v>135</v>
      </c>
      <c r="B24" s="53">
        <f t="shared" si="4"/>
        <v>0</v>
      </c>
      <c r="C24" s="6"/>
      <c r="D24" s="54"/>
      <c r="E24" s="54"/>
      <c r="F24" s="52"/>
      <c r="G24" s="55"/>
      <c r="H24" s="56">
        <f t="shared" si="3"/>
        <v>0</v>
      </c>
      <c r="I24" s="55"/>
      <c r="J24" s="10"/>
      <c r="K24" s="11"/>
      <c r="L24">
        <f t="shared" si="2"/>
        <v>0</v>
      </c>
    </row>
    <row r="25" spans="1:12" ht="14.25">
      <c r="A25" s="63" t="s">
        <v>136</v>
      </c>
      <c r="B25" s="53">
        <f t="shared" si="4"/>
        <v>0</v>
      </c>
      <c r="C25" s="6"/>
      <c r="D25" s="54"/>
      <c r="E25" s="54"/>
      <c r="F25" s="52"/>
      <c r="G25" s="55"/>
      <c r="H25" s="56">
        <f t="shared" si="3"/>
        <v>0</v>
      </c>
      <c r="I25" s="55"/>
      <c r="J25" s="10"/>
      <c r="K25" s="11"/>
      <c r="L25">
        <f t="shared" si="2"/>
        <v>0</v>
      </c>
    </row>
    <row r="26" spans="1:12" ht="14.25">
      <c r="A26" s="63" t="s">
        <v>137</v>
      </c>
      <c r="B26" s="53">
        <v>32</v>
      </c>
      <c r="C26" s="6"/>
      <c r="D26" s="54"/>
      <c r="E26" s="54"/>
      <c r="F26" s="52"/>
      <c r="G26" s="62"/>
      <c r="H26" s="56">
        <f t="shared" si="3"/>
        <v>32</v>
      </c>
      <c r="I26" s="62"/>
      <c r="J26" s="10"/>
      <c r="K26" s="11"/>
      <c r="L26">
        <f t="shared" si="2"/>
        <v>0</v>
      </c>
    </row>
    <row r="27" spans="1:12" ht="14.25">
      <c r="A27" s="63" t="s">
        <v>138</v>
      </c>
      <c r="B27" s="53">
        <v>216</v>
      </c>
      <c r="C27" s="6"/>
      <c r="D27" s="54"/>
      <c r="E27" s="54"/>
      <c r="F27" s="52">
        <v>225</v>
      </c>
      <c r="G27" s="62">
        <v>108</v>
      </c>
      <c r="H27" s="56">
        <f t="shared" si="3"/>
        <v>108</v>
      </c>
      <c r="I27" s="62">
        <v>118</v>
      </c>
      <c r="J27" s="10">
        <f>G27/B27</f>
        <v>0.5</v>
      </c>
      <c r="K27" s="11">
        <f>L27/I27</f>
        <v>-0.0847457627118644</v>
      </c>
      <c r="L27">
        <f t="shared" si="2"/>
        <v>-10</v>
      </c>
    </row>
    <row r="28" spans="1:12" ht="14.25">
      <c r="A28" s="63" t="s">
        <v>139</v>
      </c>
      <c r="B28" s="53">
        <v>961</v>
      </c>
      <c r="C28" s="67"/>
      <c r="D28" s="68"/>
      <c r="E28" s="68"/>
      <c r="F28" s="69">
        <v>910</v>
      </c>
      <c r="G28" s="62">
        <v>350</v>
      </c>
      <c r="H28" s="56">
        <f t="shared" si="3"/>
        <v>611</v>
      </c>
      <c r="I28" s="62">
        <v>515</v>
      </c>
      <c r="J28" s="10">
        <f>G28/B28</f>
        <v>0.36420395421436</v>
      </c>
      <c r="K28" s="11">
        <f>L28/I28</f>
        <v>-0.32038834951456313</v>
      </c>
      <c r="L28">
        <f t="shared" si="2"/>
        <v>-165</v>
      </c>
    </row>
    <row r="29" spans="1:12" ht="14.25">
      <c r="A29" s="63" t="s">
        <v>140</v>
      </c>
      <c r="B29" s="53">
        <v>619</v>
      </c>
      <c r="C29" s="6"/>
      <c r="D29" s="54"/>
      <c r="E29" s="54"/>
      <c r="F29" s="52">
        <v>506</v>
      </c>
      <c r="G29" s="62">
        <v>302</v>
      </c>
      <c r="H29" s="56">
        <f t="shared" si="3"/>
        <v>317</v>
      </c>
      <c r="I29" s="62">
        <v>290</v>
      </c>
      <c r="J29" s="10">
        <f>G29/B29</f>
        <v>0.4878836833602585</v>
      </c>
      <c r="K29" s="11">
        <f>L29/I29</f>
        <v>0.041379310344827586</v>
      </c>
      <c r="L29">
        <f t="shared" si="2"/>
        <v>12</v>
      </c>
    </row>
    <row r="30" spans="1:12" ht="14.25">
      <c r="A30" s="63" t="s">
        <v>141</v>
      </c>
      <c r="B30" s="53">
        <v>314</v>
      </c>
      <c r="C30" s="67"/>
      <c r="D30" s="68"/>
      <c r="E30" s="68"/>
      <c r="F30" s="69">
        <v>185</v>
      </c>
      <c r="G30" s="62">
        <v>232</v>
      </c>
      <c r="H30" s="56">
        <f t="shared" si="3"/>
        <v>82</v>
      </c>
      <c r="I30" s="62">
        <v>178</v>
      </c>
      <c r="J30" s="10">
        <f>G30/B30</f>
        <v>0.7388535031847133</v>
      </c>
      <c r="K30" s="11">
        <f>L30/I30</f>
        <v>0.30337078651685395</v>
      </c>
      <c r="L30">
        <f t="shared" si="2"/>
        <v>54</v>
      </c>
    </row>
    <row r="31" spans="1:12" ht="14.25">
      <c r="A31" s="63" t="s">
        <v>142</v>
      </c>
      <c r="B31" s="53">
        <v>182</v>
      </c>
      <c r="C31" s="6"/>
      <c r="D31" s="54"/>
      <c r="E31" s="54"/>
      <c r="F31" s="52">
        <v>171</v>
      </c>
      <c r="G31" s="62">
        <v>96</v>
      </c>
      <c r="H31" s="56">
        <f t="shared" si="3"/>
        <v>86</v>
      </c>
      <c r="I31" s="62">
        <v>92</v>
      </c>
      <c r="J31" s="10">
        <f>G31/B31</f>
        <v>0.5274725274725275</v>
      </c>
      <c r="K31" s="11">
        <f>L31/I31</f>
        <v>0.043478260869565216</v>
      </c>
      <c r="L31">
        <f t="shared" si="2"/>
        <v>4</v>
      </c>
    </row>
    <row r="32" spans="1:12" ht="14.25">
      <c r="A32" s="63" t="s">
        <v>143</v>
      </c>
      <c r="B32" s="53">
        <f t="shared" si="4"/>
        <v>0</v>
      </c>
      <c r="C32" s="6"/>
      <c r="D32" s="54"/>
      <c r="E32" s="54"/>
      <c r="F32" s="52"/>
      <c r="G32" s="55"/>
      <c r="H32" s="56">
        <f t="shared" si="3"/>
        <v>0</v>
      </c>
      <c r="I32" s="55"/>
      <c r="J32" s="10"/>
      <c r="K32" s="11"/>
      <c r="L32">
        <f t="shared" si="2"/>
        <v>0</v>
      </c>
    </row>
    <row r="33" spans="1:12" ht="14.25">
      <c r="A33" s="63" t="s">
        <v>144</v>
      </c>
      <c r="B33" s="53">
        <f t="shared" si="4"/>
        <v>13</v>
      </c>
      <c r="C33" s="50"/>
      <c r="D33" s="70"/>
      <c r="E33" s="70"/>
      <c r="F33" s="71">
        <v>13</v>
      </c>
      <c r="G33" s="62">
        <v>9</v>
      </c>
      <c r="H33" s="56">
        <f t="shared" si="3"/>
        <v>4</v>
      </c>
      <c r="I33" s="62">
        <v>2</v>
      </c>
      <c r="J33" s="10">
        <f>G33/B33</f>
        <v>0.6923076923076923</v>
      </c>
      <c r="K33" s="11">
        <f>L33/I33</f>
        <v>3.5</v>
      </c>
      <c r="L33">
        <f t="shared" si="2"/>
        <v>7</v>
      </c>
    </row>
    <row r="34" spans="1:12" ht="14.25">
      <c r="A34" s="63" t="s">
        <v>145</v>
      </c>
      <c r="B34" s="53">
        <v>269</v>
      </c>
      <c r="C34" s="50"/>
      <c r="D34" s="70"/>
      <c r="E34" s="70"/>
      <c r="F34" s="71">
        <v>273</v>
      </c>
      <c r="G34" s="62">
        <v>133</v>
      </c>
      <c r="H34" s="56">
        <f t="shared" si="3"/>
        <v>136</v>
      </c>
      <c r="I34" s="62">
        <v>151</v>
      </c>
      <c r="J34" s="10">
        <f>G34/B34</f>
        <v>0.4944237918215613</v>
      </c>
      <c r="K34" s="11">
        <f>L34/I34</f>
        <v>-0.11920529801324503</v>
      </c>
      <c r="L34">
        <f t="shared" si="2"/>
        <v>-18</v>
      </c>
    </row>
    <row r="35" spans="1:12" ht="14.25">
      <c r="A35" s="63" t="s">
        <v>146</v>
      </c>
      <c r="B35" s="53">
        <f t="shared" si="4"/>
        <v>0</v>
      </c>
      <c r="C35" s="6"/>
      <c r="D35" s="54"/>
      <c r="E35" s="54"/>
      <c r="F35" s="52"/>
      <c r="G35" s="55"/>
      <c r="H35" s="56">
        <f t="shared" si="3"/>
        <v>0</v>
      </c>
      <c r="I35" s="55"/>
      <c r="J35" s="10"/>
      <c r="K35" s="11"/>
      <c r="L35">
        <f t="shared" si="2"/>
        <v>0</v>
      </c>
    </row>
    <row r="36" spans="1:12" ht="14.25">
      <c r="A36" s="57" t="s">
        <v>147</v>
      </c>
      <c r="B36" s="53">
        <f t="shared" si="4"/>
        <v>0</v>
      </c>
      <c r="C36" s="6"/>
      <c r="D36" s="54"/>
      <c r="E36" s="54"/>
      <c r="F36" s="52"/>
      <c r="G36" s="55"/>
      <c r="H36" s="56">
        <f t="shared" si="3"/>
        <v>0</v>
      </c>
      <c r="I36" s="55"/>
      <c r="J36" s="10"/>
      <c r="K36" s="11"/>
      <c r="L36">
        <f t="shared" si="2"/>
        <v>0</v>
      </c>
    </row>
    <row r="37" spans="1:12" ht="14.25">
      <c r="A37" s="58" t="s">
        <v>148</v>
      </c>
      <c r="B37" s="53">
        <f t="shared" si="4"/>
        <v>0</v>
      </c>
      <c r="C37" s="6"/>
      <c r="D37" s="54"/>
      <c r="E37" s="54"/>
      <c r="F37" s="52"/>
      <c r="G37" s="55"/>
      <c r="H37" s="56">
        <f t="shared" si="3"/>
        <v>0</v>
      </c>
      <c r="I37" s="55"/>
      <c r="J37" s="10"/>
      <c r="K37" s="11"/>
      <c r="L37">
        <f t="shared" si="2"/>
        <v>0</v>
      </c>
    </row>
    <row r="38" spans="1:12" ht="14.25">
      <c r="A38" s="58" t="s">
        <v>149</v>
      </c>
      <c r="B38" s="53">
        <f t="shared" si="4"/>
        <v>0</v>
      </c>
      <c r="C38" s="6"/>
      <c r="D38" s="54"/>
      <c r="E38" s="54"/>
      <c r="F38" s="52"/>
      <c r="G38" s="55"/>
      <c r="H38" s="56">
        <f t="shared" si="3"/>
        <v>0</v>
      </c>
      <c r="I38" s="55"/>
      <c r="J38" s="10"/>
      <c r="K38" s="11"/>
      <c r="L38">
        <f t="shared" si="2"/>
        <v>0</v>
      </c>
    </row>
    <row r="39" spans="1:12" ht="14.25">
      <c r="A39" s="57" t="s">
        <v>150</v>
      </c>
      <c r="B39" s="53">
        <f t="shared" si="4"/>
        <v>3</v>
      </c>
      <c r="C39" s="6">
        <v>3</v>
      </c>
      <c r="D39" s="54"/>
      <c r="E39" s="54"/>
      <c r="F39" s="52"/>
      <c r="G39" s="55"/>
      <c r="H39" s="56">
        <f t="shared" si="3"/>
        <v>3</v>
      </c>
      <c r="I39" s="55"/>
      <c r="J39" s="10"/>
      <c r="K39" s="11"/>
      <c r="L39">
        <f t="shared" si="2"/>
        <v>0</v>
      </c>
    </row>
    <row r="40" spans="1:12" ht="14.25">
      <c r="A40" s="63" t="s">
        <v>151</v>
      </c>
      <c r="B40" s="53">
        <v>3</v>
      </c>
      <c r="C40" s="6"/>
      <c r="D40" s="54"/>
      <c r="E40" s="54"/>
      <c r="F40" s="52"/>
      <c r="G40" s="55"/>
      <c r="H40" s="56">
        <f t="shared" si="3"/>
        <v>3</v>
      </c>
      <c r="I40" s="55"/>
      <c r="J40" s="10"/>
      <c r="K40" s="11"/>
      <c r="L40">
        <f t="shared" si="2"/>
        <v>0</v>
      </c>
    </row>
    <row r="41" spans="1:12" ht="14.25">
      <c r="A41" s="63" t="s">
        <v>152</v>
      </c>
      <c r="B41" s="53">
        <v>0</v>
      </c>
      <c r="C41" s="6">
        <v>3</v>
      </c>
      <c r="D41" s="54"/>
      <c r="E41" s="54"/>
      <c r="F41" s="52"/>
      <c r="G41" s="55"/>
      <c r="H41" s="56">
        <f t="shared" si="3"/>
        <v>0</v>
      </c>
      <c r="I41" s="55"/>
      <c r="J41" s="10"/>
      <c r="K41" s="11"/>
      <c r="L41">
        <f t="shared" si="2"/>
        <v>0</v>
      </c>
    </row>
    <row r="42" spans="1:12" ht="14.25">
      <c r="A42" s="57" t="s">
        <v>153</v>
      </c>
      <c r="B42" s="53">
        <v>3280</v>
      </c>
      <c r="C42" s="6">
        <v>5</v>
      </c>
      <c r="D42" s="54">
        <v>8</v>
      </c>
      <c r="E42" s="54"/>
      <c r="F42" s="52">
        <f>F44+F48</f>
        <v>2774</v>
      </c>
      <c r="G42" s="62">
        <v>1887</v>
      </c>
      <c r="H42" s="56">
        <f t="shared" si="3"/>
        <v>1393</v>
      </c>
      <c r="I42" s="62">
        <f>I44+I48</f>
        <v>1900</v>
      </c>
      <c r="J42" s="10">
        <f>G42/B42</f>
        <v>0.5753048780487805</v>
      </c>
      <c r="K42" s="11">
        <f>L42/I42</f>
        <v>-0.006842105263157895</v>
      </c>
      <c r="L42">
        <f t="shared" si="2"/>
        <v>-13</v>
      </c>
    </row>
    <row r="43" spans="1:12" ht="14.25">
      <c r="A43" s="58" t="s">
        <v>154</v>
      </c>
      <c r="B43" s="53">
        <f t="shared" si="4"/>
        <v>0</v>
      </c>
      <c r="C43" s="6"/>
      <c r="D43" s="54"/>
      <c r="E43" s="54"/>
      <c r="F43" s="52"/>
      <c r="G43" s="55"/>
      <c r="H43" s="56">
        <f t="shared" si="3"/>
        <v>0</v>
      </c>
      <c r="I43" s="55"/>
      <c r="J43" s="10"/>
      <c r="K43" s="11"/>
      <c r="L43">
        <f t="shared" si="2"/>
        <v>0</v>
      </c>
    </row>
    <row r="44" spans="1:12" ht="14.25">
      <c r="A44" s="63" t="s">
        <v>155</v>
      </c>
      <c r="B44" s="53">
        <v>2930</v>
      </c>
      <c r="C44" s="6"/>
      <c r="D44" s="54"/>
      <c r="E44" s="54"/>
      <c r="F44" s="52">
        <v>2444</v>
      </c>
      <c r="G44" s="62">
        <v>1722</v>
      </c>
      <c r="H44" s="56">
        <f t="shared" si="3"/>
        <v>1208</v>
      </c>
      <c r="I44" s="62">
        <v>1687</v>
      </c>
      <c r="J44" s="10">
        <f>G44/B44</f>
        <v>0.5877133105802048</v>
      </c>
      <c r="K44" s="11">
        <f>L44/I44</f>
        <v>0.02074688796680498</v>
      </c>
      <c r="L44">
        <f t="shared" si="2"/>
        <v>35</v>
      </c>
    </row>
    <row r="45" spans="1:12" ht="14.25">
      <c r="A45" s="58" t="s">
        <v>156</v>
      </c>
      <c r="B45" s="53">
        <f t="shared" si="4"/>
        <v>0</v>
      </c>
      <c r="C45" s="6"/>
      <c r="D45" s="54"/>
      <c r="E45" s="54"/>
      <c r="F45" s="52"/>
      <c r="G45" s="55"/>
      <c r="H45" s="56">
        <f t="shared" si="3"/>
        <v>0</v>
      </c>
      <c r="I45" s="55"/>
      <c r="J45" s="10"/>
      <c r="K45" s="11"/>
      <c r="L45">
        <f t="shared" si="2"/>
        <v>0</v>
      </c>
    </row>
    <row r="46" spans="1:12" ht="14.25">
      <c r="A46" s="58" t="s">
        <v>157</v>
      </c>
      <c r="B46" s="53">
        <f t="shared" si="4"/>
        <v>0</v>
      </c>
      <c r="C46" s="6"/>
      <c r="D46" s="54"/>
      <c r="E46" s="54"/>
      <c r="F46" s="52"/>
      <c r="G46" s="62"/>
      <c r="H46" s="56">
        <f t="shared" si="3"/>
        <v>0</v>
      </c>
      <c r="I46" s="62"/>
      <c r="J46" s="10"/>
      <c r="K46" s="11"/>
      <c r="L46">
        <f t="shared" si="2"/>
        <v>0</v>
      </c>
    </row>
    <row r="47" spans="1:12" ht="14.25">
      <c r="A47" s="57" t="s">
        <v>158</v>
      </c>
      <c r="B47" s="53">
        <f t="shared" si="4"/>
        <v>0</v>
      </c>
      <c r="C47" s="6"/>
      <c r="D47" s="54"/>
      <c r="E47" s="54"/>
      <c r="F47" s="52"/>
      <c r="G47" s="62"/>
      <c r="H47" s="56">
        <f t="shared" si="3"/>
        <v>0</v>
      </c>
      <c r="I47" s="62"/>
      <c r="J47" s="10"/>
      <c r="K47" s="11"/>
      <c r="L47">
        <f t="shared" si="2"/>
        <v>0</v>
      </c>
    </row>
    <row r="48" spans="1:12" ht="14.25">
      <c r="A48" s="58" t="s">
        <v>159</v>
      </c>
      <c r="B48" s="53">
        <v>350</v>
      </c>
      <c r="C48" s="6">
        <v>5</v>
      </c>
      <c r="D48" s="54">
        <v>8</v>
      </c>
      <c r="E48" s="54"/>
      <c r="F48" s="52">
        <v>330</v>
      </c>
      <c r="G48" s="62">
        <v>165</v>
      </c>
      <c r="H48" s="56">
        <f t="shared" si="3"/>
        <v>185</v>
      </c>
      <c r="I48" s="62">
        <v>213</v>
      </c>
      <c r="J48" s="10">
        <f>G48/B48</f>
        <v>0.4714285714285714</v>
      </c>
      <c r="K48" s="11">
        <f>L48/I48</f>
        <v>-0.22535211267605634</v>
      </c>
      <c r="L48">
        <f t="shared" si="2"/>
        <v>-48</v>
      </c>
    </row>
    <row r="49" spans="1:12" ht="14.25">
      <c r="A49" s="58" t="s">
        <v>160</v>
      </c>
      <c r="B49" s="53">
        <f t="shared" si="4"/>
        <v>0</v>
      </c>
      <c r="C49" s="6"/>
      <c r="D49" s="54"/>
      <c r="E49" s="54"/>
      <c r="F49" s="52"/>
      <c r="G49" s="55"/>
      <c r="H49" s="56">
        <f t="shared" si="3"/>
        <v>0</v>
      </c>
      <c r="I49" s="55"/>
      <c r="J49" s="10"/>
      <c r="K49" s="11"/>
      <c r="L49">
        <f t="shared" si="2"/>
        <v>0</v>
      </c>
    </row>
    <row r="50" spans="1:12" ht="14.25">
      <c r="A50" s="63" t="s">
        <v>161</v>
      </c>
      <c r="B50" s="53">
        <f t="shared" si="4"/>
        <v>0</v>
      </c>
      <c r="C50" s="6"/>
      <c r="D50" s="54"/>
      <c r="E50" s="54"/>
      <c r="F50" s="52"/>
      <c r="G50" s="55"/>
      <c r="H50" s="56">
        <f t="shared" si="3"/>
        <v>0</v>
      </c>
      <c r="I50" s="55"/>
      <c r="J50" s="10"/>
      <c r="K50" s="11"/>
      <c r="L50">
        <f t="shared" si="2"/>
        <v>0</v>
      </c>
    </row>
    <row r="51" spans="1:12" ht="14.25">
      <c r="A51" s="57" t="s">
        <v>162</v>
      </c>
      <c r="B51" s="53">
        <f t="shared" si="4"/>
        <v>0</v>
      </c>
      <c r="C51" s="6"/>
      <c r="D51" s="54"/>
      <c r="E51" s="54"/>
      <c r="F51" s="52"/>
      <c r="G51" s="55"/>
      <c r="H51" s="56">
        <f t="shared" si="3"/>
        <v>0</v>
      </c>
      <c r="I51" s="55"/>
      <c r="J51" s="10"/>
      <c r="K51" s="11"/>
      <c r="L51">
        <f t="shared" si="2"/>
        <v>0</v>
      </c>
    </row>
    <row r="52" spans="1:12" ht="14.25">
      <c r="A52" s="58" t="s">
        <v>163</v>
      </c>
      <c r="B52" s="53">
        <f t="shared" si="4"/>
        <v>0</v>
      </c>
      <c r="C52" s="6"/>
      <c r="D52" s="54"/>
      <c r="E52" s="54"/>
      <c r="F52" s="52"/>
      <c r="G52" s="55"/>
      <c r="H52" s="56">
        <f t="shared" si="3"/>
        <v>0</v>
      </c>
      <c r="I52" s="55"/>
      <c r="J52" s="10"/>
      <c r="K52" s="11"/>
      <c r="L52">
        <f t="shared" si="2"/>
        <v>0</v>
      </c>
    </row>
    <row r="53" spans="1:12" ht="14.25">
      <c r="A53" s="58" t="s">
        <v>164</v>
      </c>
      <c r="B53" s="53">
        <f t="shared" si="4"/>
        <v>0</v>
      </c>
      <c r="C53" s="6"/>
      <c r="D53" s="54"/>
      <c r="E53" s="54"/>
      <c r="F53" s="52"/>
      <c r="G53" s="55"/>
      <c r="H53" s="56">
        <f t="shared" si="3"/>
        <v>0</v>
      </c>
      <c r="I53" s="55"/>
      <c r="J53" s="10"/>
      <c r="K53" s="11"/>
      <c r="L53">
        <f t="shared" si="2"/>
        <v>0</v>
      </c>
    </row>
    <row r="54" spans="1:12" ht="14.25">
      <c r="A54" s="58" t="s">
        <v>165</v>
      </c>
      <c r="B54" s="53">
        <f t="shared" si="4"/>
        <v>0</v>
      </c>
      <c r="C54" s="6"/>
      <c r="D54" s="54"/>
      <c r="E54" s="54"/>
      <c r="F54" s="52"/>
      <c r="G54" s="55"/>
      <c r="H54" s="56">
        <f t="shared" si="3"/>
        <v>0</v>
      </c>
      <c r="I54" s="55"/>
      <c r="J54" s="10"/>
      <c r="K54" s="11"/>
      <c r="L54">
        <f t="shared" si="2"/>
        <v>0</v>
      </c>
    </row>
    <row r="55" spans="1:12" ht="14.25">
      <c r="A55" s="57" t="s">
        <v>166</v>
      </c>
      <c r="B55" s="53">
        <v>9902</v>
      </c>
      <c r="C55" s="6">
        <v>114</v>
      </c>
      <c r="D55" s="54">
        <v>1051</v>
      </c>
      <c r="E55" s="54"/>
      <c r="F55" s="52">
        <f>F56+F57+F62+F63+F64+F65</f>
        <v>8339</v>
      </c>
      <c r="G55" s="62">
        <v>3694</v>
      </c>
      <c r="H55" s="56">
        <f t="shared" si="3"/>
        <v>6208</v>
      </c>
      <c r="I55" s="62">
        <f>I56+I57+I64</f>
        <v>4262</v>
      </c>
      <c r="J55" s="10">
        <f>G55/B55</f>
        <v>0.3730559482932741</v>
      </c>
      <c r="K55" s="11">
        <f>L55/I55</f>
        <v>-0.1332707648991084</v>
      </c>
      <c r="L55">
        <f t="shared" si="2"/>
        <v>-568</v>
      </c>
    </row>
    <row r="56" spans="1:12" ht="14.25">
      <c r="A56" s="63" t="s">
        <v>167</v>
      </c>
      <c r="B56" s="53">
        <v>388</v>
      </c>
      <c r="C56" s="6"/>
      <c r="D56" s="54"/>
      <c r="E56" s="54"/>
      <c r="F56" s="52">
        <v>361</v>
      </c>
      <c r="G56" s="62">
        <v>195</v>
      </c>
      <c r="H56" s="56">
        <f t="shared" si="3"/>
        <v>193</v>
      </c>
      <c r="I56" s="62">
        <v>159</v>
      </c>
      <c r="J56" s="10">
        <f>G56/B56</f>
        <v>0.5025773195876289</v>
      </c>
      <c r="K56" s="11">
        <f>L56/I56</f>
        <v>0.22641509433962265</v>
      </c>
      <c r="L56">
        <f t="shared" si="2"/>
        <v>36</v>
      </c>
    </row>
    <row r="57" spans="1:12" ht="14.25">
      <c r="A57" s="58" t="s">
        <v>168</v>
      </c>
      <c r="B57" s="53">
        <v>6117</v>
      </c>
      <c r="C57" s="6">
        <v>114</v>
      </c>
      <c r="D57" s="54">
        <v>1051</v>
      </c>
      <c r="E57" s="54"/>
      <c r="F57" s="52">
        <v>6273</v>
      </c>
      <c r="G57" s="62">
        <v>2960</v>
      </c>
      <c r="H57" s="56">
        <f t="shared" si="3"/>
        <v>3157</v>
      </c>
      <c r="I57" s="62">
        <v>4094</v>
      </c>
      <c r="J57" s="10">
        <f>G57/B57</f>
        <v>0.4838973352950793</v>
      </c>
      <c r="K57" s="11">
        <f>L57/I57</f>
        <v>-0.27699071812408405</v>
      </c>
      <c r="L57">
        <f t="shared" si="2"/>
        <v>-1134</v>
      </c>
    </row>
    <row r="58" spans="1:12" ht="14.25">
      <c r="A58" s="58" t="s">
        <v>169</v>
      </c>
      <c r="B58" s="53">
        <f t="shared" si="4"/>
        <v>0</v>
      </c>
      <c r="C58" s="6"/>
      <c r="D58" s="54"/>
      <c r="E58" s="54"/>
      <c r="F58" s="52"/>
      <c r="G58" s="55"/>
      <c r="H58" s="56">
        <f t="shared" si="3"/>
        <v>0</v>
      </c>
      <c r="I58" s="55"/>
      <c r="J58" s="10"/>
      <c r="K58" s="11"/>
      <c r="L58">
        <f t="shared" si="2"/>
        <v>0</v>
      </c>
    </row>
    <row r="59" spans="1:12" ht="14.25">
      <c r="A59" s="57" t="s">
        <v>170</v>
      </c>
      <c r="B59" s="53">
        <f t="shared" si="4"/>
        <v>0</v>
      </c>
      <c r="C59" s="6"/>
      <c r="D59" s="54"/>
      <c r="E59" s="54"/>
      <c r="F59" s="52"/>
      <c r="G59" s="55"/>
      <c r="H59" s="56">
        <f t="shared" si="3"/>
        <v>0</v>
      </c>
      <c r="I59" s="55"/>
      <c r="J59" s="10"/>
      <c r="K59" s="11"/>
      <c r="L59">
        <f t="shared" si="2"/>
        <v>0</v>
      </c>
    </row>
    <row r="60" spans="1:12" ht="14.25">
      <c r="A60" s="63" t="s">
        <v>171</v>
      </c>
      <c r="B60" s="53">
        <f t="shared" si="4"/>
        <v>0</v>
      </c>
      <c r="C60" s="6"/>
      <c r="D60" s="54"/>
      <c r="E60" s="54"/>
      <c r="F60" s="52"/>
      <c r="G60" s="55"/>
      <c r="H60" s="56">
        <f t="shared" si="3"/>
        <v>0</v>
      </c>
      <c r="I60" s="55"/>
      <c r="J60" s="10"/>
      <c r="K60" s="11"/>
      <c r="L60">
        <f t="shared" si="2"/>
        <v>0</v>
      </c>
    </row>
    <row r="61" spans="1:12" ht="14.25">
      <c r="A61" s="63" t="s">
        <v>172</v>
      </c>
      <c r="B61" s="53">
        <f t="shared" si="4"/>
        <v>0</v>
      </c>
      <c r="C61" s="6"/>
      <c r="D61" s="54"/>
      <c r="E61" s="54"/>
      <c r="F61" s="52"/>
      <c r="G61" s="55"/>
      <c r="H61" s="56">
        <f t="shared" si="3"/>
        <v>0</v>
      </c>
      <c r="I61" s="55"/>
      <c r="J61" s="10"/>
      <c r="K61" s="11"/>
      <c r="L61">
        <f t="shared" si="2"/>
        <v>0</v>
      </c>
    </row>
    <row r="62" spans="1:12" ht="14.25">
      <c r="A62" s="58" t="s">
        <v>173</v>
      </c>
      <c r="B62" s="53">
        <v>0</v>
      </c>
      <c r="C62" s="6"/>
      <c r="D62" s="54"/>
      <c r="E62" s="54"/>
      <c r="F62" s="52">
        <v>16</v>
      </c>
      <c r="G62" s="62"/>
      <c r="H62" s="56">
        <f t="shared" si="3"/>
        <v>0</v>
      </c>
      <c r="I62" s="62"/>
      <c r="J62" s="10"/>
      <c r="K62" s="11"/>
      <c r="L62">
        <f t="shared" si="2"/>
        <v>0</v>
      </c>
    </row>
    <row r="63" spans="1:12" ht="14.25">
      <c r="A63" s="63" t="s">
        <v>174</v>
      </c>
      <c r="B63" s="53">
        <v>113</v>
      </c>
      <c r="C63" s="6"/>
      <c r="D63" s="54"/>
      <c r="E63" s="54"/>
      <c r="F63" s="52">
        <v>84</v>
      </c>
      <c r="G63" s="55">
        <v>1</v>
      </c>
      <c r="H63" s="56">
        <f t="shared" si="3"/>
        <v>112</v>
      </c>
      <c r="I63" s="55"/>
      <c r="J63" s="10"/>
      <c r="K63" s="11"/>
      <c r="L63">
        <f t="shared" si="2"/>
        <v>1</v>
      </c>
    </row>
    <row r="64" spans="1:12" ht="14.25">
      <c r="A64" s="58" t="s">
        <v>175</v>
      </c>
      <c r="B64" s="53">
        <v>3278</v>
      </c>
      <c r="C64" s="6"/>
      <c r="D64" s="54"/>
      <c r="E64" s="54"/>
      <c r="F64" s="52">
        <v>1600</v>
      </c>
      <c r="G64" s="62">
        <v>538</v>
      </c>
      <c r="H64" s="56">
        <f t="shared" si="3"/>
        <v>2740</v>
      </c>
      <c r="I64" s="62">
        <v>9</v>
      </c>
      <c r="J64" s="10">
        <f>G64/B64</f>
        <v>0.16412446613788895</v>
      </c>
      <c r="K64" s="11">
        <f>L64/I64</f>
        <v>58.77777777777778</v>
      </c>
      <c r="L64">
        <f t="shared" si="2"/>
        <v>529</v>
      </c>
    </row>
    <row r="65" spans="1:12" ht="14.25">
      <c r="A65" s="58" t="s">
        <v>176</v>
      </c>
      <c r="B65" s="53">
        <v>6</v>
      </c>
      <c r="C65" s="6"/>
      <c r="D65" s="54"/>
      <c r="E65" s="54"/>
      <c r="F65" s="52">
        <v>5</v>
      </c>
      <c r="G65" s="62"/>
      <c r="H65" s="56">
        <f t="shared" si="3"/>
        <v>6</v>
      </c>
      <c r="I65" s="62"/>
      <c r="J65" s="10">
        <f>G65/B65</f>
        <v>0</v>
      </c>
      <c r="K65" s="11"/>
      <c r="L65">
        <f t="shared" si="2"/>
        <v>0</v>
      </c>
    </row>
    <row r="66" spans="1:12" ht="14.25">
      <c r="A66" s="57" t="s">
        <v>177</v>
      </c>
      <c r="B66" s="53">
        <v>1592</v>
      </c>
      <c r="C66" s="6">
        <f>C69+C70</f>
        <v>552</v>
      </c>
      <c r="D66" s="54"/>
      <c r="E66" s="54"/>
      <c r="F66" s="52">
        <f>F67+F70+F73+F76</f>
        <v>1579</v>
      </c>
      <c r="G66" s="62">
        <v>108</v>
      </c>
      <c r="H66" s="56">
        <f t="shared" si="3"/>
        <v>1484</v>
      </c>
      <c r="I66" s="62">
        <f>I67+I69+I70+I73</f>
        <v>714</v>
      </c>
      <c r="J66" s="10">
        <f>G66/B66</f>
        <v>0.0678391959798995</v>
      </c>
      <c r="K66" s="11">
        <f>L66/I66</f>
        <v>-0.8487394957983193</v>
      </c>
      <c r="L66">
        <f t="shared" si="2"/>
        <v>-606</v>
      </c>
    </row>
    <row r="67" spans="1:12" ht="14.25">
      <c r="A67" s="63" t="s">
        <v>178</v>
      </c>
      <c r="B67" s="53">
        <v>74</v>
      </c>
      <c r="C67" s="6"/>
      <c r="D67" s="54"/>
      <c r="E67" s="54"/>
      <c r="F67" s="52">
        <v>127</v>
      </c>
      <c r="G67" s="62">
        <v>53</v>
      </c>
      <c r="H67" s="56">
        <f t="shared" si="3"/>
        <v>21</v>
      </c>
      <c r="I67" s="62">
        <v>85</v>
      </c>
      <c r="J67" s="10">
        <f>G67/B67</f>
        <v>0.7162162162162162</v>
      </c>
      <c r="K67" s="11">
        <f>L67/I67</f>
        <v>-0.3764705882352941</v>
      </c>
      <c r="L67">
        <f t="shared" si="2"/>
        <v>-32</v>
      </c>
    </row>
    <row r="68" spans="1:12" ht="14.25">
      <c r="A68" s="58" t="s">
        <v>179</v>
      </c>
      <c r="B68" s="53">
        <f t="shared" si="4"/>
        <v>0</v>
      </c>
      <c r="C68" s="6"/>
      <c r="D68" s="54"/>
      <c r="E68" s="54"/>
      <c r="F68" s="52"/>
      <c r="G68" s="55"/>
      <c r="H68" s="56">
        <f t="shared" si="3"/>
        <v>0</v>
      </c>
      <c r="I68" s="55"/>
      <c r="J68" s="10"/>
      <c r="K68" s="11"/>
      <c r="L68">
        <f t="shared" si="2"/>
        <v>0</v>
      </c>
    </row>
    <row r="69" spans="1:12" ht="14.25">
      <c r="A69" s="63" t="s">
        <v>180</v>
      </c>
      <c r="B69" s="53">
        <v>0</v>
      </c>
      <c r="C69" s="6">
        <v>501</v>
      </c>
      <c r="D69" s="54"/>
      <c r="E69" s="54"/>
      <c r="F69" s="52"/>
      <c r="G69" s="62">
        <v>0</v>
      </c>
      <c r="H69" s="56">
        <f t="shared" si="3"/>
        <v>0</v>
      </c>
      <c r="I69" s="62">
        <v>501</v>
      </c>
      <c r="J69" s="10"/>
      <c r="K69" s="11">
        <f>L69/I69</f>
        <v>-1</v>
      </c>
      <c r="L69">
        <f t="shared" si="2"/>
        <v>-501</v>
      </c>
    </row>
    <row r="70" spans="1:12" ht="14.25">
      <c r="A70" s="63" t="s">
        <v>181</v>
      </c>
      <c r="B70" s="53">
        <v>1138</v>
      </c>
      <c r="C70" s="6">
        <v>51</v>
      </c>
      <c r="D70" s="54"/>
      <c r="E70" s="54"/>
      <c r="F70" s="52">
        <v>1047</v>
      </c>
      <c r="G70" s="62">
        <v>5</v>
      </c>
      <c r="H70" s="56">
        <f aca="true" t="shared" si="5" ref="H70:H133">B70-G70</f>
        <v>1133</v>
      </c>
      <c r="I70" s="62">
        <v>128</v>
      </c>
      <c r="J70" s="10">
        <f aca="true" t="shared" si="6" ref="J70:J130">G70/B70</f>
        <v>0.004393673110720563</v>
      </c>
      <c r="K70" s="11">
        <f aca="true" t="shared" si="7" ref="K70:K133">L70/I70</f>
        <v>-0.9609375</v>
      </c>
      <c r="L70">
        <f aca="true" t="shared" si="8" ref="L70:L133">G70-I70</f>
        <v>-123</v>
      </c>
    </row>
    <row r="71" spans="1:12" ht="14.25">
      <c r="A71" s="63" t="s">
        <v>182</v>
      </c>
      <c r="B71" s="53">
        <v>1</v>
      </c>
      <c r="C71" s="6"/>
      <c r="D71" s="54"/>
      <c r="E71" s="54"/>
      <c r="F71" s="52"/>
      <c r="G71" s="55">
        <v>1</v>
      </c>
      <c r="H71" s="56">
        <f t="shared" si="5"/>
        <v>0</v>
      </c>
      <c r="I71" s="55"/>
      <c r="J71" s="10"/>
      <c r="K71" s="11"/>
      <c r="L71">
        <f t="shared" si="8"/>
        <v>1</v>
      </c>
    </row>
    <row r="72" spans="1:12" ht="14.25">
      <c r="A72" s="63" t="s">
        <v>183</v>
      </c>
      <c r="B72" s="53">
        <f>C72+D72+E72+F72</f>
        <v>0</v>
      </c>
      <c r="C72" s="6"/>
      <c r="D72" s="54"/>
      <c r="E72" s="54"/>
      <c r="F72" s="52"/>
      <c r="G72" s="55"/>
      <c r="H72" s="56">
        <f t="shared" si="5"/>
        <v>0</v>
      </c>
      <c r="I72" s="55"/>
      <c r="J72" s="10"/>
      <c r="K72" s="11"/>
      <c r="L72">
        <f t="shared" si="8"/>
        <v>0</v>
      </c>
    </row>
    <row r="73" spans="1:12" ht="14.25">
      <c r="A73" s="58" t="s">
        <v>184</v>
      </c>
      <c r="B73" s="53">
        <v>94</v>
      </c>
      <c r="C73" s="6"/>
      <c r="D73" s="54"/>
      <c r="E73" s="54"/>
      <c r="F73" s="52">
        <v>5</v>
      </c>
      <c r="G73" s="62">
        <v>42</v>
      </c>
      <c r="H73" s="56">
        <f t="shared" si="5"/>
        <v>52</v>
      </c>
      <c r="I73" s="62"/>
      <c r="J73" s="10">
        <f t="shared" si="6"/>
        <v>0.44680851063829785</v>
      </c>
      <c r="K73" s="11"/>
      <c r="L73">
        <f t="shared" si="8"/>
        <v>42</v>
      </c>
    </row>
    <row r="74" spans="1:12" ht="14.25">
      <c r="A74" s="58" t="s">
        <v>185</v>
      </c>
      <c r="B74" s="53">
        <f>C74+D74+E74+F74</f>
        <v>0</v>
      </c>
      <c r="C74" s="6"/>
      <c r="D74" s="54"/>
      <c r="E74" s="54"/>
      <c r="F74" s="52"/>
      <c r="G74" s="55"/>
      <c r="H74" s="56">
        <f t="shared" si="5"/>
        <v>0</v>
      </c>
      <c r="I74" s="55"/>
      <c r="J74" s="10"/>
      <c r="K74" s="11"/>
      <c r="L74">
        <f t="shared" si="8"/>
        <v>0</v>
      </c>
    </row>
    <row r="75" spans="1:12" ht="14.25">
      <c r="A75" s="57" t="s">
        <v>186</v>
      </c>
      <c r="B75" s="53">
        <v>50</v>
      </c>
      <c r="C75" s="6"/>
      <c r="D75" s="54"/>
      <c r="E75" s="54"/>
      <c r="F75" s="52"/>
      <c r="G75" s="55">
        <v>7</v>
      </c>
      <c r="H75" s="56">
        <f t="shared" si="5"/>
        <v>43</v>
      </c>
      <c r="I75" s="55"/>
      <c r="J75" s="10"/>
      <c r="K75" s="11"/>
      <c r="L75">
        <f t="shared" si="8"/>
        <v>7</v>
      </c>
    </row>
    <row r="76" spans="1:12" ht="14.25">
      <c r="A76" s="58" t="s">
        <v>187</v>
      </c>
      <c r="B76" s="53">
        <v>235</v>
      </c>
      <c r="C76" s="6"/>
      <c r="D76" s="54"/>
      <c r="E76" s="54"/>
      <c r="F76" s="52">
        <v>400</v>
      </c>
      <c r="G76" s="55"/>
      <c r="H76" s="56">
        <f t="shared" si="5"/>
        <v>235</v>
      </c>
      <c r="I76" s="55"/>
      <c r="J76" s="10">
        <f t="shared" si="6"/>
        <v>0</v>
      </c>
      <c r="K76" s="11"/>
      <c r="L76">
        <f t="shared" si="8"/>
        <v>0</v>
      </c>
    </row>
    <row r="77" spans="1:12" ht="14.25">
      <c r="A77" s="57" t="s">
        <v>188</v>
      </c>
      <c r="B77" s="53">
        <v>3549</v>
      </c>
      <c r="C77" s="6">
        <f>C78+C83</f>
        <v>82</v>
      </c>
      <c r="D77" s="54">
        <f>D83</f>
        <v>93</v>
      </c>
      <c r="E77" s="54"/>
      <c r="F77" s="52">
        <f>F78+F79+F82</f>
        <v>398</v>
      </c>
      <c r="G77" s="62">
        <v>1825</v>
      </c>
      <c r="H77" s="56">
        <f t="shared" si="5"/>
        <v>1724</v>
      </c>
      <c r="I77" s="62">
        <f>I78+I82+I83</f>
        <v>301</v>
      </c>
      <c r="J77" s="10">
        <f t="shared" si="6"/>
        <v>0.5142293603832065</v>
      </c>
      <c r="K77" s="11">
        <f t="shared" si="7"/>
        <v>5.06312292358804</v>
      </c>
      <c r="L77">
        <f t="shared" si="8"/>
        <v>1524</v>
      </c>
    </row>
    <row r="78" spans="1:12" ht="14.25">
      <c r="A78" s="57" t="s">
        <v>189</v>
      </c>
      <c r="B78" s="53">
        <v>123</v>
      </c>
      <c r="C78" s="6">
        <v>1</v>
      </c>
      <c r="D78" s="54"/>
      <c r="E78" s="54"/>
      <c r="F78" s="52">
        <v>250</v>
      </c>
      <c r="G78" s="62">
        <v>33</v>
      </c>
      <c r="H78" s="56">
        <f t="shared" si="5"/>
        <v>90</v>
      </c>
      <c r="I78" s="62">
        <v>95</v>
      </c>
      <c r="J78" s="10">
        <f t="shared" si="6"/>
        <v>0.2682926829268293</v>
      </c>
      <c r="K78" s="11">
        <f t="shared" si="7"/>
        <v>-0.6526315789473685</v>
      </c>
      <c r="L78">
        <f t="shared" si="8"/>
        <v>-62</v>
      </c>
    </row>
    <row r="79" spans="1:12" ht="14.25">
      <c r="A79" s="57" t="s">
        <v>190</v>
      </c>
      <c r="B79" s="53">
        <v>47</v>
      </c>
      <c r="C79" s="6"/>
      <c r="D79" s="54"/>
      <c r="E79" s="54"/>
      <c r="F79" s="52">
        <v>1</v>
      </c>
      <c r="G79" s="62"/>
      <c r="H79" s="56">
        <f t="shared" si="5"/>
        <v>47</v>
      </c>
      <c r="I79" s="62"/>
      <c r="J79" s="10">
        <f t="shared" si="6"/>
        <v>0</v>
      </c>
      <c r="K79" s="11"/>
      <c r="L79">
        <f t="shared" si="8"/>
        <v>0</v>
      </c>
    </row>
    <row r="80" spans="1:12" ht="14.25">
      <c r="A80" s="57" t="s">
        <v>191</v>
      </c>
      <c r="B80" s="53">
        <f>C80+D80+E80+F80</f>
        <v>0</v>
      </c>
      <c r="C80" s="6"/>
      <c r="D80" s="54"/>
      <c r="E80" s="54"/>
      <c r="F80" s="52"/>
      <c r="G80" s="55"/>
      <c r="H80" s="56">
        <f t="shared" si="5"/>
        <v>0</v>
      </c>
      <c r="I80" s="55"/>
      <c r="J80" s="10"/>
      <c r="K80" s="11"/>
      <c r="L80">
        <f t="shared" si="8"/>
        <v>0</v>
      </c>
    </row>
    <row r="81" spans="1:12" ht="14.25">
      <c r="A81" s="57" t="s">
        <v>192</v>
      </c>
      <c r="B81" s="53">
        <f>C81+D81+E81+F81</f>
        <v>0</v>
      </c>
      <c r="C81" s="6"/>
      <c r="D81" s="54"/>
      <c r="E81" s="54"/>
      <c r="F81" s="52"/>
      <c r="G81" s="55"/>
      <c r="H81" s="56">
        <f t="shared" si="5"/>
        <v>0</v>
      </c>
      <c r="I81" s="55"/>
      <c r="J81" s="10"/>
      <c r="K81" s="11"/>
      <c r="L81">
        <f t="shared" si="8"/>
        <v>0</v>
      </c>
    </row>
    <row r="82" spans="1:12" ht="14.25">
      <c r="A82" s="73" t="s">
        <v>193</v>
      </c>
      <c r="B82" s="53">
        <v>286</v>
      </c>
      <c r="C82" s="6"/>
      <c r="D82" s="54"/>
      <c r="E82" s="54"/>
      <c r="F82" s="52">
        <v>147</v>
      </c>
      <c r="G82" s="62">
        <v>149</v>
      </c>
      <c r="H82" s="56">
        <f t="shared" si="5"/>
        <v>137</v>
      </c>
      <c r="I82" s="62">
        <v>125</v>
      </c>
      <c r="J82" s="10">
        <f t="shared" si="6"/>
        <v>0.5209790209790209</v>
      </c>
      <c r="K82" s="11">
        <f t="shared" si="7"/>
        <v>0.192</v>
      </c>
      <c r="L82">
        <f t="shared" si="8"/>
        <v>24</v>
      </c>
    </row>
    <row r="83" spans="1:12" ht="14.25">
      <c r="A83" s="57" t="s">
        <v>194</v>
      </c>
      <c r="B83" s="53">
        <v>3093</v>
      </c>
      <c r="C83" s="6">
        <v>81</v>
      </c>
      <c r="D83" s="54">
        <v>93</v>
      </c>
      <c r="E83" s="54"/>
      <c r="F83" s="52"/>
      <c r="G83" s="55">
        <v>1643</v>
      </c>
      <c r="H83" s="56">
        <f t="shared" si="5"/>
        <v>1450</v>
      </c>
      <c r="I83" s="55">
        <v>81</v>
      </c>
      <c r="J83" s="10"/>
      <c r="K83" s="11"/>
      <c r="L83">
        <f t="shared" si="8"/>
        <v>1562</v>
      </c>
    </row>
    <row r="84" spans="1:12" ht="14.25">
      <c r="A84" s="57" t="s">
        <v>195</v>
      </c>
      <c r="B84" s="53">
        <v>6950</v>
      </c>
      <c r="C84" s="6">
        <f>C94+C98+C101+C103</f>
        <v>34</v>
      </c>
      <c r="D84" s="54">
        <f>D86+D90+D92+D95+D94+D97</f>
        <v>623</v>
      </c>
      <c r="E84" s="54"/>
      <c r="F84" s="52">
        <f>F85+F86+F88+F91+F92+F93+F94+F97+F98+F99+F101+F103+F104+F105</f>
        <v>7956</v>
      </c>
      <c r="G84" s="62">
        <v>3531</v>
      </c>
      <c r="H84" s="56">
        <f t="shared" si="5"/>
        <v>3419</v>
      </c>
      <c r="I84" s="62">
        <f>I85+I86+I88+I90+I91+I92+I93+I94+I97+I98+I99+I101+I103+I104+I105</f>
        <v>4323</v>
      </c>
      <c r="J84" s="10">
        <f t="shared" si="6"/>
        <v>0.5080575539568345</v>
      </c>
      <c r="K84" s="11">
        <f t="shared" si="7"/>
        <v>-0.183206106870229</v>
      </c>
      <c r="L84">
        <f t="shared" si="8"/>
        <v>-792</v>
      </c>
    </row>
    <row r="85" spans="1:12" ht="14.25">
      <c r="A85" s="57" t="s">
        <v>196</v>
      </c>
      <c r="B85" s="53">
        <v>757</v>
      </c>
      <c r="C85" s="6"/>
      <c r="D85" s="54"/>
      <c r="E85" s="54">
        <v>-309</v>
      </c>
      <c r="F85" s="52">
        <v>1013</v>
      </c>
      <c r="G85" s="62">
        <v>485</v>
      </c>
      <c r="H85" s="56">
        <f t="shared" si="5"/>
        <v>272</v>
      </c>
      <c r="I85" s="62">
        <v>347</v>
      </c>
      <c r="J85" s="10">
        <f t="shared" si="6"/>
        <v>0.6406869220607662</v>
      </c>
      <c r="K85" s="11">
        <f t="shared" si="7"/>
        <v>0.3976945244956772</v>
      </c>
      <c r="L85">
        <f t="shared" si="8"/>
        <v>138</v>
      </c>
    </row>
    <row r="86" spans="1:12" ht="14.25">
      <c r="A86" s="57" t="s">
        <v>197</v>
      </c>
      <c r="B86" s="53">
        <v>471</v>
      </c>
      <c r="C86" s="6"/>
      <c r="D86" s="54">
        <v>1</v>
      </c>
      <c r="E86" s="54"/>
      <c r="F86" s="52">
        <v>413</v>
      </c>
      <c r="G86" s="62">
        <v>205</v>
      </c>
      <c r="H86" s="56">
        <f t="shared" si="5"/>
        <v>266</v>
      </c>
      <c r="I86" s="62">
        <v>213</v>
      </c>
      <c r="J86" s="10">
        <f t="shared" si="6"/>
        <v>0.43524416135881105</v>
      </c>
      <c r="K86" s="11">
        <f t="shared" si="7"/>
        <v>-0.03755868544600939</v>
      </c>
      <c r="L86">
        <f t="shared" si="8"/>
        <v>-8</v>
      </c>
    </row>
    <row r="87" spans="1:12" ht="14.25">
      <c r="A87" s="57" t="s">
        <v>198</v>
      </c>
      <c r="B87" s="53">
        <f>C87+D87+E87+F87</f>
        <v>0</v>
      </c>
      <c r="C87" s="53"/>
      <c r="G87" s="55"/>
      <c r="H87" s="56">
        <f t="shared" si="5"/>
        <v>0</v>
      </c>
      <c r="I87" s="55"/>
      <c r="J87" s="10"/>
      <c r="K87" s="11"/>
      <c r="L87">
        <f t="shared" si="8"/>
        <v>0</v>
      </c>
    </row>
    <row r="88" spans="1:12" ht="14.25">
      <c r="A88" s="57" t="s">
        <v>199</v>
      </c>
      <c r="B88" s="53">
        <v>3084</v>
      </c>
      <c r="C88" s="6"/>
      <c r="D88" s="54"/>
      <c r="E88" s="54"/>
      <c r="F88" s="52">
        <v>4000</v>
      </c>
      <c r="G88" s="62">
        <v>1587</v>
      </c>
      <c r="H88" s="56">
        <f t="shared" si="5"/>
        <v>1497</v>
      </c>
      <c r="I88" s="62">
        <v>1770</v>
      </c>
      <c r="J88" s="10">
        <f t="shared" si="6"/>
        <v>0.5145914396887159</v>
      </c>
      <c r="K88" s="11">
        <f t="shared" si="7"/>
        <v>-0.10338983050847457</v>
      </c>
      <c r="L88">
        <f t="shared" si="8"/>
        <v>-183</v>
      </c>
    </row>
    <row r="89" spans="1:12" ht="14.25">
      <c r="A89" s="57" t="s">
        <v>200</v>
      </c>
      <c r="B89" s="53">
        <f>C89+D89+E89+F89</f>
        <v>0</v>
      </c>
      <c r="C89" s="6"/>
      <c r="D89" s="54"/>
      <c r="E89" s="54"/>
      <c r="F89" s="52"/>
      <c r="G89" s="62">
        <v>70</v>
      </c>
      <c r="H89" s="56">
        <f t="shared" si="5"/>
        <v>-70</v>
      </c>
      <c r="I89" s="62"/>
      <c r="J89" s="10"/>
      <c r="K89" s="11"/>
      <c r="L89">
        <f t="shared" si="8"/>
        <v>70</v>
      </c>
    </row>
    <row r="90" spans="1:12" s="1" customFormat="1" ht="14.25">
      <c r="A90" s="57" t="s">
        <v>201</v>
      </c>
      <c r="B90" s="53">
        <v>571</v>
      </c>
      <c r="C90" s="6"/>
      <c r="D90" s="54">
        <v>3</v>
      </c>
      <c r="E90" s="54">
        <v>304</v>
      </c>
      <c r="F90" s="52"/>
      <c r="G90" s="74">
        <v>409</v>
      </c>
      <c r="H90" s="55">
        <f t="shared" si="5"/>
        <v>162</v>
      </c>
      <c r="I90" s="74">
        <v>307</v>
      </c>
      <c r="J90" s="10"/>
      <c r="K90" s="11">
        <f t="shared" si="7"/>
        <v>0.3322475570032573</v>
      </c>
      <c r="L90" s="1">
        <f t="shared" si="8"/>
        <v>102</v>
      </c>
    </row>
    <row r="91" spans="1:12" ht="14.25">
      <c r="A91" s="57" t="s">
        <v>202</v>
      </c>
      <c r="B91" s="53">
        <v>378</v>
      </c>
      <c r="C91" s="6"/>
      <c r="D91" s="54"/>
      <c r="E91" s="54"/>
      <c r="F91" s="52">
        <v>294</v>
      </c>
      <c r="G91" s="62">
        <v>163</v>
      </c>
      <c r="H91" s="56">
        <f t="shared" si="5"/>
        <v>215</v>
      </c>
      <c r="I91" s="62">
        <v>276</v>
      </c>
      <c r="J91" s="10">
        <f t="shared" si="6"/>
        <v>0.4312169312169312</v>
      </c>
      <c r="K91" s="11">
        <f t="shared" si="7"/>
        <v>-0.40942028985507245</v>
      </c>
      <c r="L91">
        <f t="shared" si="8"/>
        <v>-113</v>
      </c>
    </row>
    <row r="92" spans="1:12" ht="14.25">
      <c r="A92" s="57" t="s">
        <v>203</v>
      </c>
      <c r="B92" s="53">
        <v>576</v>
      </c>
      <c r="C92" s="6"/>
      <c r="D92" s="54">
        <v>550</v>
      </c>
      <c r="E92" s="54"/>
      <c r="F92" s="52">
        <v>106</v>
      </c>
      <c r="G92" s="62">
        <v>0</v>
      </c>
      <c r="H92" s="56">
        <f t="shared" si="5"/>
        <v>576</v>
      </c>
      <c r="I92" s="62">
        <v>3</v>
      </c>
      <c r="J92" s="10">
        <f t="shared" si="6"/>
        <v>0</v>
      </c>
      <c r="K92" s="11">
        <f t="shared" si="7"/>
        <v>-1</v>
      </c>
      <c r="L92">
        <f t="shared" si="8"/>
        <v>-3</v>
      </c>
    </row>
    <row r="93" spans="1:12" ht="14.25">
      <c r="A93" s="57" t="s">
        <v>204</v>
      </c>
      <c r="B93" s="53">
        <v>280</v>
      </c>
      <c r="C93" s="6"/>
      <c r="D93" s="54"/>
      <c r="E93" s="54"/>
      <c r="F93" s="52">
        <v>265</v>
      </c>
      <c r="G93" s="62">
        <v>41</v>
      </c>
      <c r="H93" s="56">
        <f t="shared" si="5"/>
        <v>239</v>
      </c>
      <c r="I93" s="62">
        <v>34</v>
      </c>
      <c r="J93" s="10">
        <f t="shared" si="6"/>
        <v>0.14642857142857144</v>
      </c>
      <c r="K93" s="11">
        <f t="shared" si="7"/>
        <v>0.20588235294117646</v>
      </c>
      <c r="L93">
        <f t="shared" si="8"/>
        <v>7</v>
      </c>
    </row>
    <row r="94" spans="1:12" ht="14.25">
      <c r="A94" s="57" t="s">
        <v>205</v>
      </c>
      <c r="B94" s="53">
        <v>297</v>
      </c>
      <c r="C94" s="6">
        <v>4</v>
      </c>
      <c r="D94" s="54">
        <v>7</v>
      </c>
      <c r="E94" s="54"/>
      <c r="F94" s="52">
        <v>288</v>
      </c>
      <c r="G94" s="62">
        <v>120</v>
      </c>
      <c r="H94" s="56">
        <f t="shared" si="5"/>
        <v>177</v>
      </c>
      <c r="I94" s="62">
        <v>167</v>
      </c>
      <c r="J94" s="10">
        <f t="shared" si="6"/>
        <v>0.40404040404040403</v>
      </c>
      <c r="K94" s="11">
        <f t="shared" si="7"/>
        <v>-0.281437125748503</v>
      </c>
      <c r="L94">
        <f t="shared" si="8"/>
        <v>-47</v>
      </c>
    </row>
    <row r="95" spans="1:12" ht="14.25">
      <c r="A95" s="57" t="s">
        <v>206</v>
      </c>
      <c r="B95" s="53">
        <f>C95+D95+E95+F95</f>
        <v>0</v>
      </c>
      <c r="C95" s="6"/>
      <c r="D95" s="54"/>
      <c r="E95" s="54"/>
      <c r="F95" s="52"/>
      <c r="G95" s="55"/>
      <c r="H95" s="56">
        <f t="shared" si="5"/>
        <v>0</v>
      </c>
      <c r="I95" s="55"/>
      <c r="J95" s="10"/>
      <c r="K95" s="11"/>
      <c r="L95">
        <f t="shared" si="8"/>
        <v>0</v>
      </c>
    </row>
    <row r="96" spans="1:12" ht="14.25">
      <c r="A96" s="57" t="s">
        <v>207</v>
      </c>
      <c r="B96" s="53">
        <v>2</v>
      </c>
      <c r="C96" s="6"/>
      <c r="D96" s="54"/>
      <c r="E96" s="54"/>
      <c r="F96" s="52"/>
      <c r="G96" s="55"/>
      <c r="H96" s="56">
        <f t="shared" si="5"/>
        <v>2</v>
      </c>
      <c r="I96" s="55"/>
      <c r="J96" s="10"/>
      <c r="K96" s="11"/>
      <c r="L96">
        <f t="shared" si="8"/>
        <v>0</v>
      </c>
    </row>
    <row r="97" spans="1:12" ht="14.25">
      <c r="A97" s="57" t="s">
        <v>208</v>
      </c>
      <c r="B97" s="53">
        <v>50</v>
      </c>
      <c r="C97" s="6"/>
      <c r="D97" s="54">
        <v>62</v>
      </c>
      <c r="E97" s="54"/>
      <c r="F97" s="52">
        <v>259</v>
      </c>
      <c r="G97" s="62">
        <v>170</v>
      </c>
      <c r="H97" s="56">
        <f t="shared" si="5"/>
        <v>-120</v>
      </c>
      <c r="I97" s="62">
        <v>247</v>
      </c>
      <c r="J97" s="10">
        <f t="shared" si="6"/>
        <v>3.4</v>
      </c>
      <c r="K97" s="11">
        <f t="shared" si="7"/>
        <v>-0.3117408906882591</v>
      </c>
      <c r="L97">
        <f t="shared" si="8"/>
        <v>-77</v>
      </c>
    </row>
    <row r="98" spans="1:12" ht="14.25">
      <c r="A98" s="57" t="s">
        <v>209</v>
      </c>
      <c r="B98" s="53">
        <v>17</v>
      </c>
      <c r="C98" s="6">
        <v>1</v>
      </c>
      <c r="D98" s="54"/>
      <c r="E98" s="54"/>
      <c r="F98" s="52">
        <v>17</v>
      </c>
      <c r="G98" s="62">
        <v>7</v>
      </c>
      <c r="H98" s="56">
        <f t="shared" si="5"/>
        <v>10</v>
      </c>
      <c r="I98" s="62">
        <v>14</v>
      </c>
      <c r="J98" s="10">
        <f t="shared" si="6"/>
        <v>0.4117647058823529</v>
      </c>
      <c r="K98" s="11">
        <f t="shared" si="7"/>
        <v>-0.5</v>
      </c>
      <c r="L98">
        <f t="shared" si="8"/>
        <v>-7</v>
      </c>
    </row>
    <row r="99" spans="1:12" ht="14.25">
      <c r="A99" s="57" t="s">
        <v>210</v>
      </c>
      <c r="B99" s="53">
        <v>23</v>
      </c>
      <c r="C99" s="6"/>
      <c r="D99" s="54"/>
      <c r="E99" s="54"/>
      <c r="F99" s="52">
        <v>62</v>
      </c>
      <c r="G99" s="62">
        <v>41</v>
      </c>
      <c r="H99" s="56">
        <f t="shared" si="5"/>
        <v>-18</v>
      </c>
      <c r="I99" s="62">
        <v>15</v>
      </c>
      <c r="J99" s="10">
        <f t="shared" si="6"/>
        <v>1.7826086956521738</v>
      </c>
      <c r="K99" s="11">
        <f t="shared" si="7"/>
        <v>1.7333333333333334</v>
      </c>
      <c r="L99">
        <f t="shared" si="8"/>
        <v>26</v>
      </c>
    </row>
    <row r="100" spans="1:12" ht="14.25">
      <c r="A100" s="57" t="s">
        <v>211</v>
      </c>
      <c r="B100" s="53">
        <f>C100+D100+E100+F100</f>
        <v>0</v>
      </c>
      <c r="C100" s="6"/>
      <c r="D100" s="54"/>
      <c r="E100" s="54"/>
      <c r="F100" s="52"/>
      <c r="G100" s="55"/>
      <c r="H100" s="56">
        <f t="shared" si="5"/>
        <v>0</v>
      </c>
      <c r="I100" s="55"/>
      <c r="J100" s="10"/>
      <c r="K100" s="11"/>
      <c r="L100">
        <f t="shared" si="8"/>
        <v>0</v>
      </c>
    </row>
    <row r="101" spans="1:12" ht="14.25">
      <c r="A101" s="57" t="s">
        <v>212</v>
      </c>
      <c r="B101" s="53">
        <v>134</v>
      </c>
      <c r="C101" s="6">
        <v>29</v>
      </c>
      <c r="D101" s="54"/>
      <c r="E101" s="54"/>
      <c r="F101" s="52">
        <v>851</v>
      </c>
      <c r="G101" s="62">
        <v>70</v>
      </c>
      <c r="H101" s="56">
        <f t="shared" si="5"/>
        <v>64</v>
      </c>
      <c r="I101" s="62">
        <v>718</v>
      </c>
      <c r="J101" s="10">
        <f t="shared" si="6"/>
        <v>0.5223880597014925</v>
      </c>
      <c r="K101" s="11">
        <f t="shared" si="7"/>
        <v>-0.9025069637883009</v>
      </c>
      <c r="L101">
        <f t="shared" si="8"/>
        <v>-648</v>
      </c>
    </row>
    <row r="102" spans="1:12" ht="14.25">
      <c r="A102" s="57" t="s">
        <v>213</v>
      </c>
      <c r="B102" s="53">
        <f>C102+D102+E102+F102</f>
        <v>0</v>
      </c>
      <c r="C102" s="6"/>
      <c r="D102" s="54"/>
      <c r="E102" s="54"/>
      <c r="F102" s="52"/>
      <c r="G102" s="55"/>
      <c r="H102" s="56">
        <f t="shared" si="5"/>
        <v>0</v>
      </c>
      <c r="I102" s="55"/>
      <c r="J102" s="10"/>
      <c r="K102" s="11"/>
      <c r="L102">
        <f t="shared" si="8"/>
        <v>0</v>
      </c>
    </row>
    <row r="103" spans="1:12" s="42" customFormat="1" ht="14.25">
      <c r="A103" s="57" t="s">
        <v>214</v>
      </c>
      <c r="B103" s="53">
        <v>74</v>
      </c>
      <c r="C103" s="6"/>
      <c r="D103" s="54"/>
      <c r="E103" s="54">
        <v>5</v>
      </c>
      <c r="F103" s="52">
        <v>70</v>
      </c>
      <c r="G103" s="74">
        <v>30</v>
      </c>
      <c r="H103" s="55">
        <f t="shared" si="5"/>
        <v>44</v>
      </c>
      <c r="I103" s="74">
        <v>75</v>
      </c>
      <c r="J103" s="10">
        <f t="shared" si="6"/>
        <v>0.40540540540540543</v>
      </c>
      <c r="K103" s="11">
        <f t="shared" si="7"/>
        <v>-0.6</v>
      </c>
      <c r="L103" s="42">
        <f t="shared" si="8"/>
        <v>-45</v>
      </c>
    </row>
    <row r="104" spans="1:12" ht="14.25">
      <c r="A104" s="57" t="s">
        <v>215</v>
      </c>
      <c r="B104" s="53">
        <v>225</v>
      </c>
      <c r="C104" s="6"/>
      <c r="D104" s="54"/>
      <c r="E104" s="54"/>
      <c r="F104" s="52">
        <v>223</v>
      </c>
      <c r="G104" s="62">
        <v>130</v>
      </c>
      <c r="H104" s="56">
        <f t="shared" si="5"/>
        <v>95</v>
      </c>
      <c r="I104" s="62">
        <v>132</v>
      </c>
      <c r="J104" s="10">
        <f t="shared" si="6"/>
        <v>0.5777777777777777</v>
      </c>
      <c r="K104" s="11">
        <f t="shared" si="7"/>
        <v>-0.015151515151515152</v>
      </c>
      <c r="L104">
        <f t="shared" si="8"/>
        <v>-2</v>
      </c>
    </row>
    <row r="105" spans="1:12" ht="14.25">
      <c r="A105" s="57" t="s">
        <v>216</v>
      </c>
      <c r="B105" s="53">
        <v>11</v>
      </c>
      <c r="C105" s="6"/>
      <c r="D105" s="54"/>
      <c r="E105" s="54"/>
      <c r="F105" s="52">
        <v>95</v>
      </c>
      <c r="G105" s="62">
        <v>3</v>
      </c>
      <c r="H105" s="56">
        <f t="shared" si="5"/>
        <v>8</v>
      </c>
      <c r="I105" s="62">
        <v>5</v>
      </c>
      <c r="J105" s="10">
        <f t="shared" si="6"/>
        <v>0.2727272727272727</v>
      </c>
      <c r="K105" s="11">
        <f t="shared" si="7"/>
        <v>-0.4</v>
      </c>
      <c r="L105">
        <f t="shared" si="8"/>
        <v>-2</v>
      </c>
    </row>
    <row r="106" spans="1:12" ht="14.25">
      <c r="A106" s="57" t="s">
        <v>217</v>
      </c>
      <c r="B106" s="53">
        <v>3213</v>
      </c>
      <c r="C106" s="6">
        <v>198</v>
      </c>
      <c r="D106" s="54">
        <f>D109+D112+D114+D115+D119+D12</f>
        <v>166</v>
      </c>
      <c r="E106" s="54"/>
      <c r="F106" s="52">
        <f>F107+F108+F109+F110+F111+F112+F113+F114+F115+F116+F117+F118+F119</f>
        <v>5074</v>
      </c>
      <c r="G106" s="62">
        <v>1235</v>
      </c>
      <c r="H106" s="56">
        <f t="shared" si="5"/>
        <v>1978</v>
      </c>
      <c r="I106" s="62">
        <f>I107+I108+I109+I110+I111+I112+I113+I114+I115+I117+I118+I119</f>
        <v>2873</v>
      </c>
      <c r="J106" s="10">
        <f t="shared" si="6"/>
        <v>0.3843759726112667</v>
      </c>
      <c r="K106" s="11">
        <f t="shared" si="7"/>
        <v>-0.5701357466063348</v>
      </c>
      <c r="L106">
        <f t="shared" si="8"/>
        <v>-1638</v>
      </c>
    </row>
    <row r="107" spans="1:12" ht="14.25">
      <c r="A107" s="57" t="s">
        <v>218</v>
      </c>
      <c r="B107" s="53">
        <v>713</v>
      </c>
      <c r="C107" s="6"/>
      <c r="D107" s="54"/>
      <c r="E107" s="54"/>
      <c r="F107" s="52">
        <v>592</v>
      </c>
      <c r="G107" s="62">
        <v>212</v>
      </c>
      <c r="H107" s="56">
        <f t="shared" si="5"/>
        <v>501</v>
      </c>
      <c r="I107" s="62">
        <v>313</v>
      </c>
      <c r="J107" s="10">
        <f t="shared" si="6"/>
        <v>0.2973352033660589</v>
      </c>
      <c r="K107" s="11">
        <f t="shared" si="7"/>
        <v>-0.3226837060702875</v>
      </c>
      <c r="L107">
        <f t="shared" si="8"/>
        <v>-101</v>
      </c>
    </row>
    <row r="108" spans="1:12" ht="14.25">
      <c r="A108" s="57" t="s">
        <v>219</v>
      </c>
      <c r="B108" s="53">
        <v>11</v>
      </c>
      <c r="C108" s="6"/>
      <c r="D108" s="54"/>
      <c r="E108" s="54"/>
      <c r="F108" s="52">
        <v>11</v>
      </c>
      <c r="G108" s="55">
        <v>0</v>
      </c>
      <c r="H108" s="56">
        <f t="shared" si="5"/>
        <v>11</v>
      </c>
      <c r="I108" s="55">
        <v>11</v>
      </c>
      <c r="J108" s="10">
        <f t="shared" si="6"/>
        <v>0</v>
      </c>
      <c r="K108" s="11"/>
      <c r="L108">
        <f t="shared" si="8"/>
        <v>-11</v>
      </c>
    </row>
    <row r="109" spans="1:12" ht="14.25">
      <c r="A109" s="57" t="s">
        <v>220</v>
      </c>
      <c r="B109" s="53">
        <v>200</v>
      </c>
      <c r="C109" s="6"/>
      <c r="D109" s="54">
        <v>1</v>
      </c>
      <c r="E109" s="54"/>
      <c r="F109" s="52">
        <v>163</v>
      </c>
      <c r="G109" s="62">
        <v>97</v>
      </c>
      <c r="H109" s="56">
        <f t="shared" si="5"/>
        <v>103</v>
      </c>
      <c r="I109" s="62">
        <v>44</v>
      </c>
      <c r="J109" s="10">
        <f t="shared" si="6"/>
        <v>0.485</v>
      </c>
      <c r="K109" s="11">
        <f t="shared" si="7"/>
        <v>1.2045454545454546</v>
      </c>
      <c r="L109">
        <f t="shared" si="8"/>
        <v>53</v>
      </c>
    </row>
    <row r="110" spans="1:12" ht="14.25">
      <c r="A110" s="57" t="s">
        <v>221</v>
      </c>
      <c r="B110" s="53">
        <v>553</v>
      </c>
      <c r="C110" s="6">
        <v>28</v>
      </c>
      <c r="D110" s="54"/>
      <c r="E110" s="54"/>
      <c r="F110" s="52">
        <v>781</v>
      </c>
      <c r="G110" s="62">
        <v>277</v>
      </c>
      <c r="H110" s="56">
        <f t="shared" si="5"/>
        <v>276</v>
      </c>
      <c r="I110" s="62">
        <v>577</v>
      </c>
      <c r="J110" s="10">
        <f t="shared" si="6"/>
        <v>0.5009041591320073</v>
      </c>
      <c r="K110" s="11">
        <f t="shared" si="7"/>
        <v>-0.5199306759098787</v>
      </c>
      <c r="L110">
        <f t="shared" si="8"/>
        <v>-300</v>
      </c>
    </row>
    <row r="111" spans="1:12" ht="14.25">
      <c r="A111" s="57" t="s">
        <v>222</v>
      </c>
      <c r="B111" s="53">
        <v>15</v>
      </c>
      <c r="C111" s="6"/>
      <c r="D111" s="54"/>
      <c r="E111" s="54"/>
      <c r="F111" s="52">
        <v>15</v>
      </c>
      <c r="G111" s="62">
        <v>0</v>
      </c>
      <c r="H111" s="56">
        <f t="shared" si="5"/>
        <v>15</v>
      </c>
      <c r="I111" s="62">
        <v>15</v>
      </c>
      <c r="J111" s="10">
        <f t="shared" si="6"/>
        <v>0</v>
      </c>
      <c r="K111" s="11">
        <f t="shared" si="7"/>
        <v>-1</v>
      </c>
      <c r="L111">
        <f t="shared" si="8"/>
        <v>-15</v>
      </c>
    </row>
    <row r="112" spans="1:12" ht="14.25">
      <c r="A112" s="57" t="s">
        <v>223</v>
      </c>
      <c r="B112" s="53">
        <v>83</v>
      </c>
      <c r="C112" s="6">
        <v>10</v>
      </c>
      <c r="D112" s="54">
        <v>3</v>
      </c>
      <c r="E112" s="54"/>
      <c r="F112" s="52">
        <v>74</v>
      </c>
      <c r="G112" s="62">
        <v>18</v>
      </c>
      <c r="H112" s="56">
        <f t="shared" si="5"/>
        <v>65</v>
      </c>
      <c r="I112" s="62">
        <v>18</v>
      </c>
      <c r="J112" s="10">
        <f t="shared" si="6"/>
        <v>0.21686746987951808</v>
      </c>
      <c r="K112" s="11">
        <f t="shared" si="7"/>
        <v>0</v>
      </c>
      <c r="L112">
        <f t="shared" si="8"/>
        <v>0</v>
      </c>
    </row>
    <row r="113" spans="1:12" ht="14.25">
      <c r="A113" s="73" t="s">
        <v>224</v>
      </c>
      <c r="B113" s="53">
        <v>1142</v>
      </c>
      <c r="C113" s="6"/>
      <c r="D113" s="54"/>
      <c r="E113" s="54"/>
      <c r="F113" s="52">
        <v>1029</v>
      </c>
      <c r="G113" s="62">
        <v>558</v>
      </c>
      <c r="H113" s="56">
        <f t="shared" si="5"/>
        <v>584</v>
      </c>
      <c r="I113" s="62">
        <v>474</v>
      </c>
      <c r="J113" s="10">
        <f t="shared" si="6"/>
        <v>0.4886164623467601</v>
      </c>
      <c r="K113" s="11">
        <f t="shared" si="7"/>
        <v>0.17721518987341772</v>
      </c>
      <c r="L113">
        <f t="shared" si="8"/>
        <v>84</v>
      </c>
    </row>
    <row r="114" spans="1:12" ht="14.25">
      <c r="A114" s="73" t="s">
        <v>225</v>
      </c>
      <c r="B114" s="53">
        <v>441</v>
      </c>
      <c r="C114" s="6">
        <v>148</v>
      </c>
      <c r="D114" s="54">
        <v>87</v>
      </c>
      <c r="E114" s="54"/>
      <c r="F114" s="52">
        <v>2296</v>
      </c>
      <c r="G114" s="62">
        <v>0</v>
      </c>
      <c r="H114" s="56">
        <f t="shared" si="5"/>
        <v>441</v>
      </c>
      <c r="I114" s="62">
        <v>1335</v>
      </c>
      <c r="J114" s="10">
        <f t="shared" si="6"/>
        <v>0</v>
      </c>
      <c r="K114" s="11">
        <f t="shared" si="7"/>
        <v>-1</v>
      </c>
      <c r="L114">
        <f t="shared" si="8"/>
        <v>-1335</v>
      </c>
    </row>
    <row r="115" spans="1:12" ht="14.25">
      <c r="A115" s="73" t="s">
        <v>226</v>
      </c>
      <c r="B115" s="53">
        <v>10</v>
      </c>
      <c r="C115" s="6"/>
      <c r="D115" s="54">
        <v>73</v>
      </c>
      <c r="E115" s="54"/>
      <c r="F115" s="52">
        <v>63</v>
      </c>
      <c r="G115" s="55">
        <v>41</v>
      </c>
      <c r="H115" s="56">
        <f t="shared" si="5"/>
        <v>-31</v>
      </c>
      <c r="I115" s="55">
        <v>47</v>
      </c>
      <c r="J115" s="10"/>
      <c r="K115" s="11"/>
      <c r="L115">
        <f t="shared" si="8"/>
        <v>-6</v>
      </c>
    </row>
    <row r="116" spans="1:12" ht="14.25">
      <c r="A116" s="73" t="s">
        <v>227</v>
      </c>
      <c r="B116" s="53">
        <f>C116+D116+E116+F116</f>
        <v>0</v>
      </c>
      <c r="C116" s="6"/>
      <c r="D116" s="54"/>
      <c r="E116" s="54"/>
      <c r="F116" s="52"/>
      <c r="G116" s="55"/>
      <c r="H116" s="56">
        <f t="shared" si="5"/>
        <v>0</v>
      </c>
      <c r="I116" s="55"/>
      <c r="J116" s="10"/>
      <c r="K116" s="11"/>
      <c r="L116">
        <f t="shared" si="8"/>
        <v>0</v>
      </c>
    </row>
    <row r="117" spans="1:12" ht="14.25">
      <c r="A117" s="73" t="s">
        <v>228</v>
      </c>
      <c r="B117" s="53">
        <v>12</v>
      </c>
      <c r="C117" s="6"/>
      <c r="D117" s="54"/>
      <c r="E117" s="54"/>
      <c r="F117" s="52">
        <v>9</v>
      </c>
      <c r="G117" s="62">
        <v>9</v>
      </c>
      <c r="H117" s="56">
        <f t="shared" si="5"/>
        <v>3</v>
      </c>
      <c r="I117" s="62">
        <v>7</v>
      </c>
      <c r="J117" s="10">
        <f t="shared" si="6"/>
        <v>0.75</v>
      </c>
      <c r="K117" s="11">
        <f t="shared" si="7"/>
        <v>0.2857142857142857</v>
      </c>
      <c r="L117">
        <f t="shared" si="8"/>
        <v>2</v>
      </c>
    </row>
    <row r="118" spans="1:12" ht="14.25">
      <c r="A118" s="73" t="s">
        <v>229</v>
      </c>
      <c r="B118" s="53">
        <v>29</v>
      </c>
      <c r="C118" s="6"/>
      <c r="D118" s="54"/>
      <c r="E118" s="54"/>
      <c r="F118" s="52">
        <v>41</v>
      </c>
      <c r="G118" s="62">
        <v>19</v>
      </c>
      <c r="H118" s="56">
        <f t="shared" si="5"/>
        <v>10</v>
      </c>
      <c r="I118" s="62">
        <v>20</v>
      </c>
      <c r="J118" s="10">
        <f t="shared" si="6"/>
        <v>0.6551724137931034</v>
      </c>
      <c r="K118" s="11">
        <f t="shared" si="7"/>
        <v>-0.05</v>
      </c>
      <c r="L118">
        <f t="shared" si="8"/>
        <v>-1</v>
      </c>
    </row>
    <row r="119" spans="1:12" ht="14.25">
      <c r="A119" s="73" t="s">
        <v>230</v>
      </c>
      <c r="B119" s="53">
        <v>4</v>
      </c>
      <c r="C119" s="6">
        <v>12</v>
      </c>
      <c r="D119" s="54">
        <v>2</v>
      </c>
      <c r="E119" s="54"/>
      <c r="F119" s="52"/>
      <c r="G119" s="62">
        <v>4</v>
      </c>
      <c r="H119" s="56">
        <f t="shared" si="5"/>
        <v>0</v>
      </c>
      <c r="I119" s="62">
        <v>12</v>
      </c>
      <c r="J119" s="10"/>
      <c r="K119" s="11">
        <f t="shared" si="7"/>
        <v>-0.6666666666666666</v>
      </c>
      <c r="L119">
        <f t="shared" si="8"/>
        <v>-8</v>
      </c>
    </row>
    <row r="120" spans="1:12" ht="14.25">
      <c r="A120" s="57" t="s">
        <v>231</v>
      </c>
      <c r="B120" s="53">
        <v>1495</v>
      </c>
      <c r="C120" s="6">
        <v>20</v>
      </c>
      <c r="D120" s="54"/>
      <c r="E120" s="54"/>
      <c r="F120" s="52">
        <f>F121+F123+F131</f>
        <v>1800</v>
      </c>
      <c r="G120" s="62">
        <v>1482</v>
      </c>
      <c r="H120" s="56">
        <f t="shared" si="5"/>
        <v>13</v>
      </c>
      <c r="I120" s="62">
        <f>I121+I123</f>
        <v>1113</v>
      </c>
      <c r="J120" s="10">
        <f t="shared" si="6"/>
        <v>0.991304347826087</v>
      </c>
      <c r="K120" s="11">
        <f t="shared" si="7"/>
        <v>0.33153638814016173</v>
      </c>
      <c r="L120">
        <f t="shared" si="8"/>
        <v>369</v>
      </c>
    </row>
    <row r="121" spans="1:12" ht="14.25">
      <c r="A121" s="57" t="s">
        <v>232</v>
      </c>
      <c r="B121" s="53">
        <v>450</v>
      </c>
      <c r="C121" s="6"/>
      <c r="D121" s="54"/>
      <c r="E121" s="54"/>
      <c r="F121" s="52">
        <v>380</v>
      </c>
      <c r="G121" s="62">
        <v>230</v>
      </c>
      <c r="H121" s="56">
        <f t="shared" si="5"/>
        <v>220</v>
      </c>
      <c r="I121" s="62">
        <v>224</v>
      </c>
      <c r="J121" s="10">
        <f t="shared" si="6"/>
        <v>0.5111111111111111</v>
      </c>
      <c r="K121" s="11">
        <f t="shared" si="7"/>
        <v>0.026785714285714284</v>
      </c>
      <c r="L121">
        <f t="shared" si="8"/>
        <v>6</v>
      </c>
    </row>
    <row r="122" spans="1:12" ht="14.25">
      <c r="A122" s="57" t="s">
        <v>233</v>
      </c>
      <c r="B122" s="53">
        <v>6</v>
      </c>
      <c r="C122" s="6"/>
      <c r="D122" s="54"/>
      <c r="E122" s="54"/>
      <c r="F122" s="52"/>
      <c r="G122" s="62"/>
      <c r="H122" s="56">
        <f t="shared" si="5"/>
        <v>6</v>
      </c>
      <c r="I122" s="62"/>
      <c r="J122" s="10"/>
      <c r="K122" s="11" t="e">
        <f t="shared" si="7"/>
        <v>#DIV/0!</v>
      </c>
      <c r="L122">
        <f t="shared" si="8"/>
        <v>0</v>
      </c>
    </row>
    <row r="123" spans="1:12" ht="14.25">
      <c r="A123" s="57" t="s">
        <v>234</v>
      </c>
      <c r="B123" s="53">
        <v>1024</v>
      </c>
      <c r="C123" s="6">
        <v>20</v>
      </c>
      <c r="D123" s="54"/>
      <c r="E123" s="54"/>
      <c r="F123" s="52">
        <v>1350</v>
      </c>
      <c r="G123" s="62">
        <v>1039</v>
      </c>
      <c r="H123" s="56">
        <f t="shared" si="5"/>
        <v>-15</v>
      </c>
      <c r="I123" s="62">
        <v>889</v>
      </c>
      <c r="J123" s="10">
        <f t="shared" si="6"/>
        <v>1.0146484375</v>
      </c>
      <c r="K123" s="11">
        <f t="shared" si="7"/>
        <v>0.1687289088863892</v>
      </c>
      <c r="L123">
        <f t="shared" si="8"/>
        <v>150</v>
      </c>
    </row>
    <row r="124" spans="1:12" ht="14.25">
      <c r="A124" s="57" t="s">
        <v>235</v>
      </c>
      <c r="B124" s="53">
        <f aca="true" t="shared" si="9" ref="B124:B129">C124+D124+E124+F124</f>
        <v>0</v>
      </c>
      <c r="C124" s="6"/>
      <c r="D124" s="54"/>
      <c r="E124" s="54"/>
      <c r="F124" s="52"/>
      <c r="G124" s="62">
        <v>200</v>
      </c>
      <c r="H124" s="56">
        <f t="shared" si="5"/>
        <v>-200</v>
      </c>
      <c r="I124" s="62"/>
      <c r="J124" s="10"/>
      <c r="K124" s="11" t="e">
        <f t="shared" si="7"/>
        <v>#DIV/0!</v>
      </c>
      <c r="L124">
        <f t="shared" si="8"/>
        <v>200</v>
      </c>
    </row>
    <row r="125" spans="1:12" ht="14.25">
      <c r="A125" s="57" t="s">
        <v>236</v>
      </c>
      <c r="B125" s="53">
        <f t="shared" si="9"/>
        <v>0</v>
      </c>
      <c r="C125" s="6"/>
      <c r="D125" s="54"/>
      <c r="E125" s="54"/>
      <c r="F125" s="52"/>
      <c r="G125" s="55"/>
      <c r="H125" s="56">
        <f t="shared" si="5"/>
        <v>0</v>
      </c>
      <c r="I125" s="55"/>
      <c r="J125" s="10"/>
      <c r="K125" s="11"/>
      <c r="L125">
        <f t="shared" si="8"/>
        <v>0</v>
      </c>
    </row>
    <row r="126" spans="1:12" ht="14.25">
      <c r="A126" s="57" t="s">
        <v>237</v>
      </c>
      <c r="B126" s="53">
        <f t="shared" si="9"/>
        <v>0</v>
      </c>
      <c r="C126" s="6"/>
      <c r="D126" s="54"/>
      <c r="E126" s="54"/>
      <c r="F126" s="52"/>
      <c r="G126" s="55"/>
      <c r="H126" s="56">
        <f t="shared" si="5"/>
        <v>0</v>
      </c>
      <c r="I126" s="55"/>
      <c r="J126" s="10"/>
      <c r="K126" s="11"/>
      <c r="L126">
        <f t="shared" si="8"/>
        <v>0</v>
      </c>
    </row>
    <row r="127" spans="1:12" ht="14.25">
      <c r="A127" s="57" t="s">
        <v>238</v>
      </c>
      <c r="B127" s="53">
        <f t="shared" si="9"/>
        <v>0</v>
      </c>
      <c r="C127" s="6"/>
      <c r="D127" s="54"/>
      <c r="E127" s="54"/>
      <c r="F127" s="52"/>
      <c r="G127" s="55"/>
      <c r="H127" s="56">
        <f t="shared" si="5"/>
        <v>0</v>
      </c>
      <c r="I127" s="55"/>
      <c r="J127" s="10"/>
      <c r="K127" s="11"/>
      <c r="L127">
        <f t="shared" si="8"/>
        <v>0</v>
      </c>
    </row>
    <row r="128" spans="1:12" ht="14.25">
      <c r="A128" s="57" t="s">
        <v>239</v>
      </c>
      <c r="B128" s="53">
        <f t="shared" si="9"/>
        <v>0</v>
      </c>
      <c r="C128" s="6"/>
      <c r="D128" s="54"/>
      <c r="E128" s="54"/>
      <c r="F128" s="52"/>
      <c r="G128" s="55"/>
      <c r="H128" s="56">
        <f t="shared" si="5"/>
        <v>0</v>
      </c>
      <c r="I128" s="55"/>
      <c r="J128" s="10"/>
      <c r="K128" s="11"/>
      <c r="L128">
        <f t="shared" si="8"/>
        <v>0</v>
      </c>
    </row>
    <row r="129" spans="1:12" ht="14.25">
      <c r="A129" s="57" t="s">
        <v>240</v>
      </c>
      <c r="B129" s="53">
        <f t="shared" si="9"/>
        <v>0</v>
      </c>
      <c r="C129" s="6"/>
      <c r="D129" s="54"/>
      <c r="E129" s="54"/>
      <c r="F129" s="52"/>
      <c r="G129" s="55"/>
      <c r="H129" s="56">
        <f t="shared" si="5"/>
        <v>0</v>
      </c>
      <c r="I129" s="55"/>
      <c r="J129" s="10"/>
      <c r="K129" s="11"/>
      <c r="L129">
        <f t="shared" si="8"/>
        <v>0</v>
      </c>
    </row>
    <row r="130" spans="1:12" ht="14.25">
      <c r="A130" s="57" t="s">
        <v>241</v>
      </c>
      <c r="B130" s="53">
        <v>15</v>
      </c>
      <c r="C130" s="6"/>
      <c r="D130" s="54"/>
      <c r="E130" s="54">
        <v>24</v>
      </c>
      <c r="F130" s="52"/>
      <c r="G130" s="62">
        <v>13</v>
      </c>
      <c r="H130" s="56">
        <f t="shared" si="5"/>
        <v>2</v>
      </c>
      <c r="I130" s="62"/>
      <c r="J130" s="10">
        <f t="shared" si="6"/>
        <v>0.8666666666666667</v>
      </c>
      <c r="K130" s="11"/>
      <c r="L130">
        <f t="shared" si="8"/>
        <v>13</v>
      </c>
    </row>
    <row r="131" spans="1:12" ht="14.25">
      <c r="A131" s="57" t="s">
        <v>242</v>
      </c>
      <c r="B131" s="53">
        <v>0</v>
      </c>
      <c r="C131" s="6"/>
      <c r="D131" s="54"/>
      <c r="E131" s="54"/>
      <c r="F131" s="52">
        <v>70</v>
      </c>
      <c r="G131" s="55"/>
      <c r="H131" s="56">
        <f t="shared" si="5"/>
        <v>0</v>
      </c>
      <c r="I131" s="55"/>
      <c r="J131" s="10"/>
      <c r="K131" s="11"/>
      <c r="L131">
        <f t="shared" si="8"/>
        <v>0</v>
      </c>
    </row>
    <row r="132" spans="1:12" ht="14.25">
      <c r="A132" s="57" t="s">
        <v>243</v>
      </c>
      <c r="B132" s="53">
        <f>C132+D132+E132+F132</f>
        <v>0</v>
      </c>
      <c r="C132" s="6"/>
      <c r="D132" s="54"/>
      <c r="E132" s="54"/>
      <c r="F132" s="52"/>
      <c r="G132" s="55"/>
      <c r="H132" s="56">
        <f t="shared" si="5"/>
        <v>0</v>
      </c>
      <c r="I132" s="55"/>
      <c r="J132" s="10"/>
      <c r="K132" s="11"/>
      <c r="L132">
        <f t="shared" si="8"/>
        <v>0</v>
      </c>
    </row>
    <row r="133" spans="1:12" ht="14.25">
      <c r="A133" s="57" t="s">
        <v>244</v>
      </c>
      <c r="B133" s="53">
        <f>C133+D133+E133+F133</f>
        <v>0</v>
      </c>
      <c r="C133" s="6"/>
      <c r="D133" s="54"/>
      <c r="E133" s="54"/>
      <c r="F133" s="52"/>
      <c r="G133" s="55"/>
      <c r="H133" s="56">
        <f t="shared" si="5"/>
        <v>0</v>
      </c>
      <c r="I133" s="55"/>
      <c r="J133" s="10"/>
      <c r="K133" s="11"/>
      <c r="L133">
        <f t="shared" si="8"/>
        <v>0</v>
      </c>
    </row>
    <row r="134" spans="1:12" ht="14.25">
      <c r="A134" s="57" t="s">
        <v>245</v>
      </c>
      <c r="B134" s="53">
        <f aca="true" t="shared" si="10" ref="B134:B197">C134+D134+E134+F134</f>
        <v>0</v>
      </c>
      <c r="C134" s="6"/>
      <c r="D134" s="54"/>
      <c r="E134" s="54"/>
      <c r="F134" s="52"/>
      <c r="G134" s="55"/>
      <c r="H134" s="56">
        <f aca="true" t="shared" si="11" ref="H134:H197">B134-G134</f>
        <v>0</v>
      </c>
      <c r="I134" s="55"/>
      <c r="J134" s="10"/>
      <c r="K134" s="11"/>
      <c r="L134">
        <f aca="true" t="shared" si="12" ref="L134:L197">G134-I134</f>
        <v>0</v>
      </c>
    </row>
    <row r="135" spans="1:12" ht="14.25">
      <c r="A135" s="57" t="s">
        <v>246</v>
      </c>
      <c r="B135" s="53">
        <v>0</v>
      </c>
      <c r="C135" s="6"/>
      <c r="D135" s="54"/>
      <c r="E135" s="54">
        <v>45</v>
      </c>
      <c r="F135" s="52"/>
      <c r="G135" s="62">
        <v>0</v>
      </c>
      <c r="H135" s="56">
        <f t="shared" si="11"/>
        <v>0</v>
      </c>
      <c r="I135" s="62"/>
      <c r="J135" s="10"/>
      <c r="K135" s="11"/>
      <c r="L135">
        <f t="shared" si="12"/>
        <v>0</v>
      </c>
    </row>
    <row r="136" spans="1:12" ht="14.25">
      <c r="A136" s="57" t="s">
        <v>247</v>
      </c>
      <c r="B136" s="53">
        <v>3405</v>
      </c>
      <c r="C136" s="6"/>
      <c r="D136" s="54"/>
      <c r="E136" s="54"/>
      <c r="F136" s="52">
        <f>F137+F139+F140</f>
        <v>1622</v>
      </c>
      <c r="G136" s="62">
        <v>2444</v>
      </c>
      <c r="H136" s="56">
        <f t="shared" si="11"/>
        <v>961</v>
      </c>
      <c r="I136" s="62">
        <f>I137+I139+I140</f>
        <v>850</v>
      </c>
      <c r="J136" s="10">
        <f>G136/B136</f>
        <v>0.7177679882525697</v>
      </c>
      <c r="K136" s="11">
        <f>L136/I136</f>
        <v>1.8752941176470588</v>
      </c>
      <c r="L136">
        <f t="shared" si="12"/>
        <v>1594</v>
      </c>
    </row>
    <row r="137" spans="1:12" ht="14.25">
      <c r="A137" s="57" t="s">
        <v>248</v>
      </c>
      <c r="B137" s="53">
        <v>934</v>
      </c>
      <c r="C137" s="6"/>
      <c r="D137" s="54"/>
      <c r="E137" s="54"/>
      <c r="F137" s="52">
        <v>963</v>
      </c>
      <c r="G137" s="62">
        <v>615</v>
      </c>
      <c r="H137" s="56">
        <f t="shared" si="11"/>
        <v>319</v>
      </c>
      <c r="I137" s="62">
        <v>428</v>
      </c>
      <c r="J137" s="10">
        <f>G137/B137</f>
        <v>0.658458244111349</v>
      </c>
      <c r="K137" s="11">
        <f>L137/I137</f>
        <v>0.4369158878504673</v>
      </c>
      <c r="L137">
        <f t="shared" si="12"/>
        <v>187</v>
      </c>
    </row>
    <row r="138" spans="1:12" ht="14.25">
      <c r="A138" s="57" t="s">
        <v>249</v>
      </c>
      <c r="B138" s="53">
        <f t="shared" si="10"/>
        <v>0</v>
      </c>
      <c r="C138" s="6"/>
      <c r="D138" s="54"/>
      <c r="E138" s="54"/>
      <c r="F138" s="52"/>
      <c r="G138" s="55"/>
      <c r="H138" s="56">
        <f t="shared" si="11"/>
        <v>0</v>
      </c>
      <c r="I138" s="55"/>
      <c r="J138" s="10"/>
      <c r="K138" s="11"/>
      <c r="L138">
        <f t="shared" si="12"/>
        <v>0</v>
      </c>
    </row>
    <row r="139" spans="1:12" ht="14.25">
      <c r="A139" s="57" t="s">
        <v>250</v>
      </c>
      <c r="B139" s="53">
        <v>2127</v>
      </c>
      <c r="C139" s="6"/>
      <c r="D139" s="54"/>
      <c r="E139" s="54"/>
      <c r="F139" s="52">
        <v>69</v>
      </c>
      <c r="G139" s="62">
        <v>1579</v>
      </c>
      <c r="H139" s="56">
        <f t="shared" si="11"/>
        <v>548</v>
      </c>
      <c r="I139" s="62">
        <v>13</v>
      </c>
      <c r="J139" s="10">
        <f>G139/B139</f>
        <v>0.7423601316408086</v>
      </c>
      <c r="K139" s="11">
        <f>L139/I139</f>
        <v>120.46153846153847</v>
      </c>
      <c r="L139">
        <f t="shared" si="12"/>
        <v>1566</v>
      </c>
    </row>
    <row r="140" spans="1:12" ht="14.25">
      <c r="A140" s="57" t="s">
        <v>251</v>
      </c>
      <c r="B140" s="53">
        <v>344</v>
      </c>
      <c r="C140" s="6"/>
      <c r="D140" s="54"/>
      <c r="E140" s="54"/>
      <c r="F140" s="52">
        <v>590</v>
      </c>
      <c r="G140" s="62">
        <v>250</v>
      </c>
      <c r="H140" s="56">
        <f t="shared" si="11"/>
        <v>94</v>
      </c>
      <c r="I140" s="62">
        <v>409</v>
      </c>
      <c r="J140" s="10">
        <f>G140/B140</f>
        <v>0.7267441860465116</v>
      </c>
      <c r="K140" s="11">
        <f>L140/I140</f>
        <v>-0.38875305623471884</v>
      </c>
      <c r="L140">
        <f t="shared" si="12"/>
        <v>-159</v>
      </c>
    </row>
    <row r="141" spans="1:12" ht="14.25">
      <c r="A141" s="57" t="s">
        <v>252</v>
      </c>
      <c r="B141" s="53">
        <f t="shared" si="10"/>
        <v>0</v>
      </c>
      <c r="C141" s="6"/>
      <c r="D141" s="54"/>
      <c r="E141" s="54"/>
      <c r="F141" s="52"/>
      <c r="G141" s="55"/>
      <c r="H141" s="56">
        <f t="shared" si="11"/>
        <v>0</v>
      </c>
      <c r="I141" s="55"/>
      <c r="J141" s="10"/>
      <c r="K141" s="11"/>
      <c r="L141">
        <f t="shared" si="12"/>
        <v>0</v>
      </c>
    </row>
    <row r="142" spans="1:12" ht="14.25">
      <c r="A142" s="57" t="s">
        <v>253</v>
      </c>
      <c r="B142" s="53">
        <f t="shared" si="10"/>
        <v>0</v>
      </c>
      <c r="C142" s="6"/>
      <c r="D142" s="54"/>
      <c r="E142" s="54"/>
      <c r="F142" s="52"/>
      <c r="G142" s="62"/>
      <c r="H142" s="56">
        <f t="shared" si="11"/>
        <v>0</v>
      </c>
      <c r="I142" s="62"/>
      <c r="J142" s="10"/>
      <c r="K142" s="11"/>
      <c r="L142">
        <f t="shared" si="12"/>
        <v>0</v>
      </c>
    </row>
    <row r="143" spans="1:12" ht="14.25">
      <c r="A143" s="57" t="s">
        <v>254</v>
      </c>
      <c r="B143" s="53">
        <v>4846</v>
      </c>
      <c r="C143" s="6">
        <f>C144+C148+C150</f>
        <v>37</v>
      </c>
      <c r="D143" s="54">
        <f>D144+D148</f>
        <v>492</v>
      </c>
      <c r="E143" s="54"/>
      <c r="F143" s="52">
        <f>F144+F145+F146+F148+F150+F151</f>
        <v>3670</v>
      </c>
      <c r="G143" s="62">
        <v>1795</v>
      </c>
      <c r="H143" s="56">
        <f t="shared" si="11"/>
        <v>3051</v>
      </c>
      <c r="I143" s="62">
        <v>2381</v>
      </c>
      <c r="J143" s="10">
        <f>G143/B143</f>
        <v>0.37040858439950475</v>
      </c>
      <c r="K143" s="11">
        <f>L143/I143</f>
        <v>-0.24611507769844604</v>
      </c>
      <c r="L143">
        <f t="shared" si="12"/>
        <v>-586</v>
      </c>
    </row>
    <row r="144" spans="1:12" ht="14.25">
      <c r="A144" s="57" t="s">
        <v>255</v>
      </c>
      <c r="B144" s="53">
        <v>1140</v>
      </c>
      <c r="C144" s="6">
        <v>3</v>
      </c>
      <c r="D144" s="54">
        <v>37</v>
      </c>
      <c r="E144" s="54"/>
      <c r="F144" s="52">
        <v>751</v>
      </c>
      <c r="G144" s="62">
        <v>332</v>
      </c>
      <c r="H144" s="56">
        <f t="shared" si="11"/>
        <v>808</v>
      </c>
      <c r="I144" s="62">
        <v>315</v>
      </c>
      <c r="J144" s="10">
        <f>G144/B144</f>
        <v>0.2912280701754386</v>
      </c>
      <c r="K144" s="11">
        <f>L144/I144</f>
        <v>0.05396825396825397</v>
      </c>
      <c r="L144">
        <f t="shared" si="12"/>
        <v>17</v>
      </c>
    </row>
    <row r="145" spans="1:12" ht="14.25">
      <c r="A145" s="57" t="s">
        <v>256</v>
      </c>
      <c r="B145" s="53">
        <v>113</v>
      </c>
      <c r="C145" s="6"/>
      <c r="D145" s="54"/>
      <c r="E145" s="54"/>
      <c r="F145" s="52">
        <v>25</v>
      </c>
      <c r="G145" s="62">
        <v>61</v>
      </c>
      <c r="H145" s="56">
        <f t="shared" si="11"/>
        <v>52</v>
      </c>
      <c r="I145" s="62"/>
      <c r="J145" s="10">
        <f>G145/B145</f>
        <v>0.5398230088495575</v>
      </c>
      <c r="K145" s="11"/>
      <c r="L145">
        <f t="shared" si="12"/>
        <v>61</v>
      </c>
    </row>
    <row r="146" spans="1:12" ht="14.25">
      <c r="A146" s="57" t="s">
        <v>257</v>
      </c>
      <c r="B146" s="53">
        <v>1673</v>
      </c>
      <c r="C146" s="6"/>
      <c r="D146" s="54"/>
      <c r="E146" s="54">
        <v>20</v>
      </c>
      <c r="F146" s="52">
        <v>109</v>
      </c>
      <c r="G146" s="62">
        <v>110</v>
      </c>
      <c r="H146" s="56">
        <f t="shared" si="11"/>
        <v>1563</v>
      </c>
      <c r="I146" s="62">
        <v>129</v>
      </c>
      <c r="J146" s="10">
        <f>G146/B146</f>
        <v>0.0657501494321578</v>
      </c>
      <c r="K146" s="11">
        <f>L146/I146</f>
        <v>-0.14728682170542637</v>
      </c>
      <c r="L146">
        <f t="shared" si="12"/>
        <v>-19</v>
      </c>
    </row>
    <row r="147" spans="1:12" ht="14.25">
      <c r="A147" s="57" t="s">
        <v>258</v>
      </c>
      <c r="B147" s="53">
        <v>1474</v>
      </c>
      <c r="C147" s="6"/>
      <c r="D147" s="54"/>
      <c r="E147" s="54"/>
      <c r="F147" s="52"/>
      <c r="G147" s="55">
        <v>1074</v>
      </c>
      <c r="H147" s="56">
        <f t="shared" si="11"/>
        <v>400</v>
      </c>
      <c r="I147" s="55"/>
      <c r="J147" s="10"/>
      <c r="K147" s="11"/>
      <c r="L147">
        <f t="shared" si="12"/>
        <v>1074</v>
      </c>
    </row>
    <row r="148" spans="1:12" ht="14.25">
      <c r="A148" s="57" t="s">
        <v>259</v>
      </c>
      <c r="B148" s="53">
        <v>0</v>
      </c>
      <c r="C148" s="6">
        <v>-5</v>
      </c>
      <c r="D148" s="54">
        <v>455</v>
      </c>
      <c r="E148" s="54"/>
      <c r="F148" s="52">
        <v>2191</v>
      </c>
      <c r="G148" s="62">
        <v>0</v>
      </c>
      <c r="H148" s="56">
        <f t="shared" si="11"/>
        <v>0</v>
      </c>
      <c r="I148" s="62">
        <v>1589</v>
      </c>
      <c r="J148" s="10"/>
      <c r="K148" s="11">
        <f>L148/I148</f>
        <v>-1</v>
      </c>
      <c r="L148">
        <f t="shared" si="12"/>
        <v>-1589</v>
      </c>
    </row>
    <row r="149" spans="1:12" ht="14.25">
      <c r="A149" s="57" t="s">
        <v>260</v>
      </c>
      <c r="B149" s="53">
        <v>0</v>
      </c>
      <c r="C149" s="6"/>
      <c r="D149" s="54"/>
      <c r="E149" s="54">
        <v>341</v>
      </c>
      <c r="F149" s="52"/>
      <c r="G149" s="55">
        <v>216</v>
      </c>
      <c r="H149" s="56">
        <f t="shared" si="11"/>
        <v>-216</v>
      </c>
      <c r="I149" s="55">
        <v>0</v>
      </c>
      <c r="J149" s="10"/>
      <c r="K149" s="11"/>
      <c r="L149">
        <f t="shared" si="12"/>
        <v>216</v>
      </c>
    </row>
    <row r="150" spans="1:12" ht="14.25">
      <c r="A150" s="57" t="s">
        <v>261</v>
      </c>
      <c r="B150" s="53">
        <v>407</v>
      </c>
      <c r="C150" s="6">
        <v>39</v>
      </c>
      <c r="D150" s="54"/>
      <c r="E150" s="54"/>
      <c r="F150" s="52">
        <v>562</v>
      </c>
      <c r="G150" s="62">
        <v>2</v>
      </c>
      <c r="H150" s="56">
        <f t="shared" si="11"/>
        <v>405</v>
      </c>
      <c r="I150" s="62">
        <v>341</v>
      </c>
      <c r="J150" s="10">
        <f>G150/B150</f>
        <v>0.004914004914004914</v>
      </c>
      <c r="K150" s="11">
        <f>L150/I150</f>
        <v>-0.9941348973607038</v>
      </c>
      <c r="L150">
        <f t="shared" si="12"/>
        <v>-339</v>
      </c>
    </row>
    <row r="151" spans="1:12" ht="14.25">
      <c r="A151" s="57" t="s">
        <v>262</v>
      </c>
      <c r="B151" s="53">
        <v>39</v>
      </c>
      <c r="C151" s="6"/>
      <c r="D151" s="54"/>
      <c r="E151" s="54"/>
      <c r="F151" s="52">
        <v>32</v>
      </c>
      <c r="G151" s="62"/>
      <c r="H151" s="56">
        <f t="shared" si="11"/>
        <v>39</v>
      </c>
      <c r="I151" s="62">
        <v>7</v>
      </c>
      <c r="J151" s="10">
        <f>G151/B151</f>
        <v>0</v>
      </c>
      <c r="K151" s="11"/>
      <c r="L151">
        <f t="shared" si="12"/>
        <v>-7</v>
      </c>
    </row>
    <row r="152" spans="1:12" ht="14.25">
      <c r="A152" s="57" t="s">
        <v>263</v>
      </c>
      <c r="B152" s="53">
        <f t="shared" si="10"/>
        <v>0</v>
      </c>
      <c r="C152" s="6"/>
      <c r="D152" s="54"/>
      <c r="E152" s="54"/>
      <c r="F152" s="52"/>
      <c r="G152" s="55"/>
      <c r="H152" s="56">
        <f t="shared" si="11"/>
        <v>0</v>
      </c>
      <c r="I152" s="55"/>
      <c r="J152" s="10"/>
      <c r="K152" s="11"/>
      <c r="L152">
        <f t="shared" si="12"/>
        <v>0</v>
      </c>
    </row>
    <row r="153" spans="1:12" ht="14.25">
      <c r="A153" s="57" t="s">
        <v>264</v>
      </c>
      <c r="B153" s="53">
        <f t="shared" si="10"/>
        <v>0</v>
      </c>
      <c r="C153" s="6"/>
      <c r="D153" s="54"/>
      <c r="E153" s="54"/>
      <c r="F153" s="52"/>
      <c r="G153" s="55"/>
      <c r="H153" s="56">
        <f t="shared" si="11"/>
        <v>0</v>
      </c>
      <c r="I153" s="55"/>
      <c r="J153" s="10"/>
      <c r="K153" s="11"/>
      <c r="L153">
        <f t="shared" si="12"/>
        <v>0</v>
      </c>
    </row>
    <row r="154" spans="1:12" ht="14.25">
      <c r="A154" s="57" t="s">
        <v>265</v>
      </c>
      <c r="B154" s="53">
        <v>1448</v>
      </c>
      <c r="C154" s="6">
        <v>34</v>
      </c>
      <c r="D154" s="54"/>
      <c r="E154" s="54">
        <v>789</v>
      </c>
      <c r="F154" s="52">
        <f>F155+F158</f>
        <v>819</v>
      </c>
      <c r="G154" s="62">
        <v>546</v>
      </c>
      <c r="H154" s="56">
        <f t="shared" si="11"/>
        <v>902</v>
      </c>
      <c r="I154" s="62">
        <f>I155+I158</f>
        <v>1642</v>
      </c>
      <c r="J154" s="10">
        <f>G154/B154</f>
        <v>0.3770718232044199</v>
      </c>
      <c r="K154" s="11">
        <f>L154/I154</f>
        <v>-0.6674786845310596</v>
      </c>
      <c r="L154">
        <f t="shared" si="12"/>
        <v>-1096</v>
      </c>
    </row>
    <row r="155" spans="1:12" ht="14.25">
      <c r="A155" s="57" t="s">
        <v>266</v>
      </c>
      <c r="B155" s="53">
        <v>1409</v>
      </c>
      <c r="C155" s="6">
        <v>34</v>
      </c>
      <c r="D155" s="54"/>
      <c r="E155" s="54">
        <v>788</v>
      </c>
      <c r="F155" s="52">
        <v>806</v>
      </c>
      <c r="G155" s="62">
        <v>516</v>
      </c>
      <c r="H155" s="56">
        <f t="shared" si="11"/>
        <v>893</v>
      </c>
      <c r="I155" s="62">
        <v>1628</v>
      </c>
      <c r="J155" s="10">
        <f>G155/B155</f>
        <v>0.36621717530163234</v>
      </c>
      <c r="K155" s="11">
        <f>L155/I155</f>
        <v>-0.683046683046683</v>
      </c>
      <c r="L155">
        <f t="shared" si="12"/>
        <v>-1112</v>
      </c>
    </row>
    <row r="156" spans="1:12" ht="14.25">
      <c r="A156" s="57" t="s">
        <v>267</v>
      </c>
      <c r="B156" s="53">
        <f t="shared" si="10"/>
        <v>0</v>
      </c>
      <c r="C156" s="6"/>
      <c r="D156" s="54"/>
      <c r="E156" s="54"/>
      <c r="F156" s="52"/>
      <c r="G156" s="55"/>
      <c r="H156" s="56">
        <f t="shared" si="11"/>
        <v>0</v>
      </c>
      <c r="I156" s="55"/>
      <c r="J156" s="10"/>
      <c r="K156" s="11"/>
      <c r="L156">
        <f t="shared" si="12"/>
        <v>0</v>
      </c>
    </row>
    <row r="157" spans="1:12" ht="14.25">
      <c r="A157" s="57" t="s">
        <v>268</v>
      </c>
      <c r="B157" s="53">
        <f t="shared" si="10"/>
        <v>0</v>
      </c>
      <c r="C157" s="6"/>
      <c r="D157" s="54"/>
      <c r="E157" s="54"/>
      <c r="F157" s="52"/>
      <c r="G157" s="55"/>
      <c r="H157" s="56">
        <f t="shared" si="11"/>
        <v>0</v>
      </c>
      <c r="I157" s="55"/>
      <c r="J157" s="10"/>
      <c r="K157" s="11"/>
      <c r="L157">
        <f t="shared" si="12"/>
        <v>0</v>
      </c>
    </row>
    <row r="158" spans="1:12" ht="14.25">
      <c r="A158" s="57" t="s">
        <v>269</v>
      </c>
      <c r="B158" s="53">
        <v>0</v>
      </c>
      <c r="C158" s="6"/>
      <c r="D158" s="54"/>
      <c r="E158" s="54">
        <v>1</v>
      </c>
      <c r="F158" s="52">
        <v>13</v>
      </c>
      <c r="G158" s="55">
        <v>0</v>
      </c>
      <c r="H158" s="56">
        <f t="shared" si="11"/>
        <v>0</v>
      </c>
      <c r="I158" s="55">
        <v>14</v>
      </c>
      <c r="J158" s="10"/>
      <c r="K158" s="11"/>
      <c r="L158">
        <f t="shared" si="12"/>
        <v>-14</v>
      </c>
    </row>
    <row r="159" spans="1:12" ht="14.25">
      <c r="A159" s="57" t="s">
        <v>270</v>
      </c>
      <c r="B159" s="53">
        <f t="shared" si="10"/>
        <v>0</v>
      </c>
      <c r="C159" s="6"/>
      <c r="D159" s="54"/>
      <c r="E159" s="54"/>
      <c r="F159" s="52"/>
      <c r="G159" s="55"/>
      <c r="H159" s="56">
        <f t="shared" si="11"/>
        <v>0</v>
      </c>
      <c r="I159" s="55"/>
      <c r="J159" s="10"/>
      <c r="K159" s="11"/>
      <c r="L159">
        <f t="shared" si="12"/>
        <v>0</v>
      </c>
    </row>
    <row r="160" spans="1:12" ht="14.25">
      <c r="A160" s="57" t="s">
        <v>271</v>
      </c>
      <c r="B160" s="53">
        <f t="shared" si="10"/>
        <v>0</v>
      </c>
      <c r="C160" s="6"/>
      <c r="D160" s="54"/>
      <c r="E160" s="54"/>
      <c r="F160" s="52"/>
      <c r="G160" s="55"/>
      <c r="H160" s="56">
        <f t="shared" si="11"/>
        <v>0</v>
      </c>
      <c r="I160" s="55"/>
      <c r="J160" s="10"/>
      <c r="K160" s="11"/>
      <c r="L160">
        <f t="shared" si="12"/>
        <v>0</v>
      </c>
    </row>
    <row r="161" spans="1:12" ht="14.25">
      <c r="A161" s="57" t="s">
        <v>272</v>
      </c>
      <c r="B161" s="53">
        <v>39</v>
      </c>
      <c r="C161" s="6"/>
      <c r="D161" s="54"/>
      <c r="E161" s="54"/>
      <c r="F161" s="52"/>
      <c r="G161" s="55">
        <v>30</v>
      </c>
      <c r="H161" s="56">
        <f t="shared" si="11"/>
        <v>9</v>
      </c>
      <c r="I161" s="55"/>
      <c r="J161" s="10"/>
      <c r="K161" s="11"/>
      <c r="L161">
        <f t="shared" si="12"/>
        <v>30</v>
      </c>
    </row>
    <row r="162" spans="1:12" ht="14.25">
      <c r="A162" s="24" t="s">
        <v>273</v>
      </c>
      <c r="B162" s="53">
        <v>381</v>
      </c>
      <c r="C162" s="6"/>
      <c r="D162" s="54"/>
      <c r="E162" s="54"/>
      <c r="F162" s="52">
        <f>F166</f>
        <v>226</v>
      </c>
      <c r="G162" s="62">
        <v>289</v>
      </c>
      <c r="H162" s="56">
        <f t="shared" si="11"/>
        <v>92</v>
      </c>
      <c r="I162" s="62">
        <f>I163+I166</f>
        <v>175</v>
      </c>
      <c r="J162" s="10">
        <f>G162/B162</f>
        <v>0.7585301837270341</v>
      </c>
      <c r="K162" s="11">
        <f>L162/I162</f>
        <v>0.6514285714285715</v>
      </c>
      <c r="L162">
        <f t="shared" si="12"/>
        <v>114</v>
      </c>
    </row>
    <row r="163" spans="1:12" ht="14.25">
      <c r="A163" s="57" t="s">
        <v>274</v>
      </c>
      <c r="B163" s="53">
        <v>0</v>
      </c>
      <c r="C163" s="6"/>
      <c r="D163" s="54"/>
      <c r="E163" s="54">
        <v>157</v>
      </c>
      <c r="F163" s="52"/>
      <c r="G163" s="55">
        <v>14</v>
      </c>
      <c r="H163" s="56">
        <f t="shared" si="11"/>
        <v>-14</v>
      </c>
      <c r="I163" s="55">
        <v>157</v>
      </c>
      <c r="J163" s="10"/>
      <c r="K163" s="11"/>
      <c r="L163">
        <f t="shared" si="12"/>
        <v>-143</v>
      </c>
    </row>
    <row r="164" spans="1:12" ht="14.25">
      <c r="A164" s="57" t="s">
        <v>275</v>
      </c>
      <c r="B164" s="53">
        <v>59</v>
      </c>
      <c r="C164" s="6"/>
      <c r="D164" s="54"/>
      <c r="E164" s="54"/>
      <c r="F164" s="52"/>
      <c r="G164" s="55">
        <v>62</v>
      </c>
      <c r="H164" s="56">
        <f t="shared" si="11"/>
        <v>-3</v>
      </c>
      <c r="I164" s="55"/>
      <c r="J164" s="10"/>
      <c r="K164" s="11"/>
      <c r="L164">
        <f t="shared" si="12"/>
        <v>62</v>
      </c>
    </row>
    <row r="165" spans="1:12" ht="14.25">
      <c r="A165" s="57" t="s">
        <v>276</v>
      </c>
      <c r="B165" s="53">
        <f t="shared" si="10"/>
        <v>0</v>
      </c>
      <c r="C165" s="6"/>
      <c r="D165" s="54"/>
      <c r="E165" s="54"/>
      <c r="F165" s="52"/>
      <c r="G165" s="55"/>
      <c r="H165" s="56">
        <f t="shared" si="11"/>
        <v>0</v>
      </c>
      <c r="I165" s="55"/>
      <c r="J165" s="10"/>
      <c r="K165" s="11"/>
      <c r="L165">
        <f t="shared" si="12"/>
        <v>0</v>
      </c>
    </row>
    <row r="166" spans="1:12" ht="14.25">
      <c r="A166" s="57" t="s">
        <v>277</v>
      </c>
      <c r="B166" s="53">
        <v>322</v>
      </c>
      <c r="C166" s="6"/>
      <c r="D166" s="54"/>
      <c r="E166" s="54">
        <v>-157</v>
      </c>
      <c r="F166" s="52">
        <v>226</v>
      </c>
      <c r="G166" s="62">
        <v>213</v>
      </c>
      <c r="H166" s="56">
        <f t="shared" si="11"/>
        <v>109</v>
      </c>
      <c r="I166" s="62">
        <v>18</v>
      </c>
      <c r="J166" s="10">
        <f>G166/B166</f>
        <v>0.6614906832298136</v>
      </c>
      <c r="K166" s="11">
        <f>L166/I166</f>
        <v>10.833333333333334</v>
      </c>
      <c r="L166">
        <f t="shared" si="12"/>
        <v>195</v>
      </c>
    </row>
    <row r="167" spans="1:12" ht="14.25">
      <c r="A167" s="57" t="s">
        <v>278</v>
      </c>
      <c r="B167" s="53">
        <f t="shared" si="10"/>
        <v>0</v>
      </c>
      <c r="C167" s="6"/>
      <c r="D167" s="54"/>
      <c r="E167" s="54"/>
      <c r="F167" s="52"/>
      <c r="G167" s="55"/>
      <c r="H167" s="56">
        <f t="shared" si="11"/>
        <v>0</v>
      </c>
      <c r="I167" s="55"/>
      <c r="J167" s="10"/>
      <c r="K167" s="11"/>
      <c r="L167">
        <f t="shared" si="12"/>
        <v>0</v>
      </c>
    </row>
    <row r="168" spans="1:12" ht="14.25">
      <c r="A168" s="57" t="s">
        <v>279</v>
      </c>
      <c r="B168" s="53">
        <f t="shared" si="10"/>
        <v>0</v>
      </c>
      <c r="C168" s="6"/>
      <c r="D168" s="54"/>
      <c r="E168" s="54"/>
      <c r="F168" s="52"/>
      <c r="G168" s="55"/>
      <c r="H168" s="56">
        <f t="shared" si="11"/>
        <v>0</v>
      </c>
      <c r="I168" s="55"/>
      <c r="J168" s="10"/>
      <c r="K168" s="11"/>
      <c r="L168">
        <f t="shared" si="12"/>
        <v>0</v>
      </c>
    </row>
    <row r="169" spans="1:12" ht="14.25">
      <c r="A169" s="57" t="s">
        <v>280</v>
      </c>
      <c r="B169" s="53">
        <f t="shared" si="10"/>
        <v>0</v>
      </c>
      <c r="C169" s="6"/>
      <c r="D169" s="54"/>
      <c r="E169" s="54"/>
      <c r="F169" s="52"/>
      <c r="G169" s="55"/>
      <c r="H169" s="56">
        <f t="shared" si="11"/>
        <v>0</v>
      </c>
      <c r="I169" s="55"/>
      <c r="J169" s="10"/>
      <c r="K169" s="11"/>
      <c r="L169">
        <f t="shared" si="12"/>
        <v>0</v>
      </c>
    </row>
    <row r="170" spans="1:12" ht="14.25">
      <c r="A170" s="57" t="s">
        <v>281</v>
      </c>
      <c r="B170" s="53">
        <f t="shared" si="10"/>
        <v>0</v>
      </c>
      <c r="C170" s="6"/>
      <c r="D170" s="54"/>
      <c r="E170" s="54"/>
      <c r="F170" s="52"/>
      <c r="G170" s="55"/>
      <c r="H170" s="56">
        <f t="shared" si="11"/>
        <v>0</v>
      </c>
      <c r="I170" s="55"/>
      <c r="J170" s="10"/>
      <c r="K170" s="11"/>
      <c r="L170">
        <f t="shared" si="12"/>
        <v>0</v>
      </c>
    </row>
    <row r="171" spans="1:12" ht="14.25">
      <c r="A171" s="57" t="s">
        <v>282</v>
      </c>
      <c r="B171" s="53">
        <v>16</v>
      </c>
      <c r="C171" s="6">
        <v>1</v>
      </c>
      <c r="D171" s="54"/>
      <c r="E171" s="54"/>
      <c r="F171" s="52"/>
      <c r="G171" s="62">
        <v>14</v>
      </c>
      <c r="H171" s="56">
        <f t="shared" si="11"/>
        <v>2</v>
      </c>
      <c r="I171" s="62">
        <v>1</v>
      </c>
      <c r="J171" s="10">
        <f>G171/B171</f>
        <v>0.875</v>
      </c>
      <c r="K171" s="11">
        <f>L171/I171</f>
        <v>13</v>
      </c>
      <c r="L171">
        <f t="shared" si="12"/>
        <v>13</v>
      </c>
    </row>
    <row r="172" spans="1:12" ht="14.25">
      <c r="A172" s="57" t="s">
        <v>283</v>
      </c>
      <c r="B172" s="53">
        <f t="shared" si="10"/>
        <v>0</v>
      </c>
      <c r="C172" s="6"/>
      <c r="D172" s="54"/>
      <c r="E172" s="54"/>
      <c r="F172" s="52"/>
      <c r="G172" s="55"/>
      <c r="H172" s="56">
        <f t="shared" si="11"/>
        <v>0</v>
      </c>
      <c r="I172" s="55"/>
      <c r="J172" s="10"/>
      <c r="K172" s="11"/>
      <c r="L172">
        <f t="shared" si="12"/>
        <v>0</v>
      </c>
    </row>
    <row r="173" spans="1:12" ht="14.25">
      <c r="A173" s="57" t="s">
        <v>284</v>
      </c>
      <c r="B173" s="53">
        <f t="shared" si="10"/>
        <v>0</v>
      </c>
      <c r="C173" s="6"/>
      <c r="D173" s="54"/>
      <c r="E173" s="54"/>
      <c r="F173" s="52"/>
      <c r="G173" s="55"/>
      <c r="H173" s="56">
        <f t="shared" si="11"/>
        <v>0</v>
      </c>
      <c r="I173" s="55"/>
      <c r="J173" s="10"/>
      <c r="K173" s="11"/>
      <c r="L173">
        <f t="shared" si="12"/>
        <v>0</v>
      </c>
    </row>
    <row r="174" spans="1:12" ht="14.25">
      <c r="A174" s="57" t="s">
        <v>285</v>
      </c>
      <c r="B174" s="53">
        <v>16</v>
      </c>
      <c r="C174" s="6"/>
      <c r="D174" s="54"/>
      <c r="E174" s="54"/>
      <c r="F174" s="52"/>
      <c r="G174" s="62">
        <v>13</v>
      </c>
      <c r="H174" s="56">
        <f t="shared" si="11"/>
        <v>3</v>
      </c>
      <c r="I174" s="62"/>
      <c r="J174" s="10"/>
      <c r="K174" s="11" t="e">
        <f>L174/I174</f>
        <v>#DIV/0!</v>
      </c>
      <c r="L174">
        <f t="shared" si="12"/>
        <v>13</v>
      </c>
    </row>
    <row r="175" spans="1:12" ht="14.25">
      <c r="A175" s="57" t="s">
        <v>286</v>
      </c>
      <c r="B175" s="53">
        <v>0</v>
      </c>
      <c r="C175" s="6">
        <v>1</v>
      </c>
      <c r="D175" s="54"/>
      <c r="E175" s="54"/>
      <c r="F175" s="52"/>
      <c r="G175" s="55">
        <v>1</v>
      </c>
      <c r="H175" s="56">
        <f t="shared" si="11"/>
        <v>-1</v>
      </c>
      <c r="I175" s="55">
        <v>1</v>
      </c>
      <c r="J175" s="10"/>
      <c r="K175" s="11"/>
      <c r="L175">
        <f t="shared" si="12"/>
        <v>0</v>
      </c>
    </row>
    <row r="176" spans="1:12" ht="14.25">
      <c r="A176" s="57" t="s">
        <v>287</v>
      </c>
      <c r="B176" s="53">
        <f t="shared" si="10"/>
        <v>0</v>
      </c>
      <c r="C176" s="6"/>
      <c r="D176" s="54"/>
      <c r="E176" s="54"/>
      <c r="F176" s="52"/>
      <c r="G176" s="55"/>
      <c r="H176" s="56">
        <f t="shared" si="11"/>
        <v>0</v>
      </c>
      <c r="I176" s="55"/>
      <c r="J176" s="10"/>
      <c r="K176" s="11"/>
      <c r="L176">
        <f t="shared" si="12"/>
        <v>0</v>
      </c>
    </row>
    <row r="177" spans="1:12" ht="14.25">
      <c r="A177" s="57" t="s">
        <v>288</v>
      </c>
      <c r="B177" s="53">
        <f t="shared" si="10"/>
        <v>0</v>
      </c>
      <c r="C177" s="6"/>
      <c r="D177" s="54"/>
      <c r="E177" s="54"/>
      <c r="F177" s="52"/>
      <c r="G177" s="55"/>
      <c r="H177" s="56">
        <f t="shared" si="11"/>
        <v>0</v>
      </c>
      <c r="I177" s="55"/>
      <c r="J177" s="10"/>
      <c r="K177" s="11"/>
      <c r="L177">
        <f t="shared" si="12"/>
        <v>0</v>
      </c>
    </row>
    <row r="178" spans="1:12" ht="14.25">
      <c r="A178" s="57" t="s">
        <v>289</v>
      </c>
      <c r="B178" s="53">
        <f t="shared" si="10"/>
        <v>0</v>
      </c>
      <c r="C178" s="6"/>
      <c r="D178" s="54"/>
      <c r="E178" s="54"/>
      <c r="F178" s="52"/>
      <c r="G178" s="55"/>
      <c r="H178" s="56">
        <f t="shared" si="11"/>
        <v>0</v>
      </c>
      <c r="I178" s="55"/>
      <c r="J178" s="10"/>
      <c r="K178" s="11"/>
      <c r="L178">
        <f t="shared" si="12"/>
        <v>0</v>
      </c>
    </row>
    <row r="179" spans="1:12" ht="14.25">
      <c r="A179" s="57" t="s">
        <v>290</v>
      </c>
      <c r="B179" s="53">
        <f t="shared" si="10"/>
        <v>0</v>
      </c>
      <c r="C179" s="6"/>
      <c r="D179" s="54"/>
      <c r="E179" s="54"/>
      <c r="F179" s="52"/>
      <c r="G179" s="55"/>
      <c r="H179" s="56">
        <f t="shared" si="11"/>
        <v>0</v>
      </c>
      <c r="I179" s="55"/>
      <c r="J179" s="10"/>
      <c r="K179" s="11"/>
      <c r="L179">
        <f t="shared" si="12"/>
        <v>0</v>
      </c>
    </row>
    <row r="180" spans="1:12" ht="14.25">
      <c r="A180" s="57" t="s">
        <v>291</v>
      </c>
      <c r="B180" s="53">
        <f t="shared" si="10"/>
        <v>0</v>
      </c>
      <c r="C180" s="6"/>
      <c r="D180" s="54"/>
      <c r="E180" s="54"/>
      <c r="F180" s="52"/>
      <c r="G180" s="55"/>
      <c r="H180" s="56">
        <f t="shared" si="11"/>
        <v>0</v>
      </c>
      <c r="I180" s="55"/>
      <c r="J180" s="10"/>
      <c r="K180" s="11"/>
      <c r="L180">
        <f t="shared" si="12"/>
        <v>0</v>
      </c>
    </row>
    <row r="181" spans="1:12" ht="14.25">
      <c r="A181" s="57" t="s">
        <v>292</v>
      </c>
      <c r="B181" s="53">
        <f t="shared" si="10"/>
        <v>0</v>
      </c>
      <c r="C181" s="6"/>
      <c r="D181" s="54"/>
      <c r="E181" s="54"/>
      <c r="F181" s="52"/>
      <c r="G181" s="55"/>
      <c r="H181" s="56">
        <f t="shared" si="11"/>
        <v>0</v>
      </c>
      <c r="I181" s="55"/>
      <c r="J181" s="10"/>
      <c r="K181" s="11"/>
      <c r="L181">
        <f t="shared" si="12"/>
        <v>0</v>
      </c>
    </row>
    <row r="182" spans="1:12" ht="14.25">
      <c r="A182" s="57" t="s">
        <v>293</v>
      </c>
      <c r="B182" s="53">
        <f t="shared" si="10"/>
        <v>0</v>
      </c>
      <c r="C182" s="6"/>
      <c r="D182" s="54"/>
      <c r="E182" s="54"/>
      <c r="F182" s="52"/>
      <c r="G182" s="55"/>
      <c r="H182" s="56">
        <f t="shared" si="11"/>
        <v>0</v>
      </c>
      <c r="I182" s="55"/>
      <c r="J182" s="10"/>
      <c r="K182" s="11"/>
      <c r="L182">
        <f t="shared" si="12"/>
        <v>0</v>
      </c>
    </row>
    <row r="183" spans="1:12" ht="14.25">
      <c r="A183" s="57" t="s">
        <v>294</v>
      </c>
      <c r="B183" s="53">
        <f t="shared" si="10"/>
        <v>0</v>
      </c>
      <c r="C183" s="6"/>
      <c r="D183" s="54"/>
      <c r="E183" s="54"/>
      <c r="F183" s="52"/>
      <c r="G183" s="55"/>
      <c r="H183" s="56">
        <f t="shared" si="11"/>
        <v>0</v>
      </c>
      <c r="I183" s="55"/>
      <c r="J183" s="10"/>
      <c r="K183" s="11"/>
      <c r="L183">
        <f t="shared" si="12"/>
        <v>0</v>
      </c>
    </row>
    <row r="184" spans="1:12" ht="14.25">
      <c r="A184" s="57" t="s">
        <v>295</v>
      </c>
      <c r="B184" s="53">
        <f t="shared" si="10"/>
        <v>0</v>
      </c>
      <c r="C184" s="6"/>
      <c r="D184" s="54"/>
      <c r="E184" s="54"/>
      <c r="F184" s="52"/>
      <c r="G184" s="55"/>
      <c r="H184" s="56">
        <f t="shared" si="11"/>
        <v>0</v>
      </c>
      <c r="I184" s="55"/>
      <c r="J184" s="10"/>
      <c r="K184" s="11"/>
      <c r="L184">
        <f t="shared" si="12"/>
        <v>0</v>
      </c>
    </row>
    <row r="185" spans="1:12" ht="14.25">
      <c r="A185" s="57" t="s">
        <v>296</v>
      </c>
      <c r="B185" s="53">
        <f t="shared" si="10"/>
        <v>0</v>
      </c>
      <c r="C185" s="6"/>
      <c r="D185" s="54"/>
      <c r="E185" s="54"/>
      <c r="F185" s="52"/>
      <c r="G185" s="55"/>
      <c r="H185" s="56">
        <f t="shared" si="11"/>
        <v>0</v>
      </c>
      <c r="I185" s="55"/>
      <c r="J185" s="10"/>
      <c r="K185" s="11"/>
      <c r="L185">
        <f t="shared" si="12"/>
        <v>0</v>
      </c>
    </row>
    <row r="186" spans="1:12" ht="14.25">
      <c r="A186" s="57" t="s">
        <v>297</v>
      </c>
      <c r="B186" s="53">
        <f t="shared" si="10"/>
        <v>0</v>
      </c>
      <c r="C186" s="6"/>
      <c r="D186" s="54"/>
      <c r="E186" s="54"/>
      <c r="F186" s="52"/>
      <c r="G186" s="55"/>
      <c r="H186" s="56">
        <f t="shared" si="11"/>
        <v>0</v>
      </c>
      <c r="I186" s="55"/>
      <c r="J186" s="10"/>
      <c r="K186" s="11"/>
      <c r="L186">
        <f t="shared" si="12"/>
        <v>0</v>
      </c>
    </row>
    <row r="187" spans="1:12" ht="14.25">
      <c r="A187" s="57" t="s">
        <v>298</v>
      </c>
      <c r="B187" s="53">
        <f t="shared" si="10"/>
        <v>0</v>
      </c>
      <c r="C187" s="6"/>
      <c r="D187" s="54"/>
      <c r="E187" s="54"/>
      <c r="F187" s="52"/>
      <c r="G187" s="55"/>
      <c r="H187" s="56">
        <f t="shared" si="11"/>
        <v>0</v>
      </c>
      <c r="I187" s="55"/>
      <c r="J187" s="10"/>
      <c r="K187" s="11"/>
      <c r="L187">
        <f t="shared" si="12"/>
        <v>0</v>
      </c>
    </row>
    <row r="188" spans="1:12" ht="14.25">
      <c r="A188" s="57" t="s">
        <v>299</v>
      </c>
      <c r="B188" s="53">
        <f t="shared" si="10"/>
        <v>0</v>
      </c>
      <c r="C188" s="6"/>
      <c r="D188" s="54"/>
      <c r="E188" s="54"/>
      <c r="F188" s="52"/>
      <c r="G188" s="55"/>
      <c r="H188" s="56">
        <f t="shared" si="11"/>
        <v>0</v>
      </c>
      <c r="I188" s="55"/>
      <c r="J188" s="10"/>
      <c r="K188" s="11"/>
      <c r="L188">
        <f t="shared" si="12"/>
        <v>0</v>
      </c>
    </row>
    <row r="189" spans="1:12" ht="14.25">
      <c r="A189" s="57" t="s">
        <v>300</v>
      </c>
      <c r="B189" s="53">
        <f t="shared" si="10"/>
        <v>0</v>
      </c>
      <c r="C189" s="6"/>
      <c r="D189" s="54"/>
      <c r="E189" s="54"/>
      <c r="F189" s="52"/>
      <c r="G189" s="55"/>
      <c r="H189" s="56">
        <f t="shared" si="11"/>
        <v>0</v>
      </c>
      <c r="I189" s="55"/>
      <c r="J189" s="10"/>
      <c r="K189" s="11"/>
      <c r="L189">
        <f t="shared" si="12"/>
        <v>0</v>
      </c>
    </row>
    <row r="190" spans="1:12" ht="14.25">
      <c r="A190" s="57" t="s">
        <v>301</v>
      </c>
      <c r="B190" s="53">
        <v>1282</v>
      </c>
      <c r="C190" s="6">
        <v>297</v>
      </c>
      <c r="D190" s="54"/>
      <c r="E190" s="54"/>
      <c r="F190" s="52">
        <f>F191</f>
        <v>1056</v>
      </c>
      <c r="G190" s="62">
        <v>582</v>
      </c>
      <c r="H190" s="56">
        <f t="shared" si="11"/>
        <v>700</v>
      </c>
      <c r="I190" s="62">
        <f>I191</f>
        <v>937</v>
      </c>
      <c r="J190" s="10">
        <f>G190/B190</f>
        <v>0.4539781591263651</v>
      </c>
      <c r="K190" s="11">
        <f>L190/I190</f>
        <v>-0.37886872998932764</v>
      </c>
      <c r="L190">
        <f t="shared" si="12"/>
        <v>-355</v>
      </c>
    </row>
    <row r="191" spans="1:12" ht="14.25">
      <c r="A191" s="57" t="s">
        <v>302</v>
      </c>
      <c r="B191" s="53">
        <v>1282</v>
      </c>
      <c r="C191" s="6">
        <v>297</v>
      </c>
      <c r="D191" s="54"/>
      <c r="E191" s="54"/>
      <c r="F191" s="52">
        <v>1056</v>
      </c>
      <c r="G191" s="62">
        <v>582</v>
      </c>
      <c r="H191" s="56">
        <f t="shared" si="11"/>
        <v>700</v>
      </c>
      <c r="I191" s="62">
        <v>937</v>
      </c>
      <c r="J191" s="10">
        <f>G191/B191</f>
        <v>0.4539781591263651</v>
      </c>
      <c r="K191" s="11">
        <f>L191/I191</f>
        <v>-0.37886872998932764</v>
      </c>
      <c r="L191">
        <f t="shared" si="12"/>
        <v>-355</v>
      </c>
    </row>
    <row r="192" spans="1:12" ht="14.25">
      <c r="A192" s="57" t="s">
        <v>303</v>
      </c>
      <c r="B192" s="53">
        <f t="shared" si="10"/>
        <v>0</v>
      </c>
      <c r="C192" s="6"/>
      <c r="D192" s="54"/>
      <c r="E192" s="54"/>
      <c r="F192" s="52"/>
      <c r="G192" s="55"/>
      <c r="H192" s="56">
        <f t="shared" si="11"/>
        <v>0</v>
      </c>
      <c r="I192" s="55"/>
      <c r="J192" s="10"/>
      <c r="K192" s="11"/>
      <c r="L192">
        <f t="shared" si="12"/>
        <v>0</v>
      </c>
    </row>
    <row r="193" spans="1:12" ht="14.25">
      <c r="A193" s="57" t="s">
        <v>304</v>
      </c>
      <c r="B193" s="53">
        <f t="shared" si="10"/>
        <v>0</v>
      </c>
      <c r="C193" s="6"/>
      <c r="D193" s="54"/>
      <c r="E193" s="54"/>
      <c r="F193" s="52"/>
      <c r="G193" s="55"/>
      <c r="H193" s="56">
        <f t="shared" si="11"/>
        <v>0</v>
      </c>
      <c r="I193" s="55"/>
      <c r="J193" s="10"/>
      <c r="K193" s="11"/>
      <c r="L193">
        <f t="shared" si="12"/>
        <v>0</v>
      </c>
    </row>
    <row r="194" spans="1:12" ht="14.25">
      <c r="A194" s="57" t="s">
        <v>305</v>
      </c>
      <c r="B194" s="53">
        <f t="shared" si="10"/>
        <v>0</v>
      </c>
      <c r="C194" s="6"/>
      <c r="D194" s="54"/>
      <c r="E194" s="54"/>
      <c r="F194" s="52"/>
      <c r="G194" s="55"/>
      <c r="H194" s="56">
        <f t="shared" si="11"/>
        <v>0</v>
      </c>
      <c r="I194" s="55"/>
      <c r="J194" s="10"/>
      <c r="K194" s="11"/>
      <c r="L194">
        <f t="shared" si="12"/>
        <v>0</v>
      </c>
    </row>
    <row r="195" spans="1:12" ht="14.25">
      <c r="A195" s="57" t="s">
        <v>306</v>
      </c>
      <c r="B195" s="53">
        <f t="shared" si="10"/>
        <v>0</v>
      </c>
      <c r="C195" s="6"/>
      <c r="D195" s="54"/>
      <c r="E195" s="54"/>
      <c r="F195" s="52"/>
      <c r="G195" s="55"/>
      <c r="H195" s="56">
        <f t="shared" si="11"/>
        <v>0</v>
      </c>
      <c r="I195" s="55"/>
      <c r="J195" s="10"/>
      <c r="K195" s="11"/>
      <c r="L195">
        <f t="shared" si="12"/>
        <v>0</v>
      </c>
    </row>
    <row r="196" spans="1:12" ht="14.25">
      <c r="A196" s="57" t="s">
        <v>307</v>
      </c>
      <c r="B196" s="53">
        <f t="shared" si="10"/>
        <v>0</v>
      </c>
      <c r="C196" s="6"/>
      <c r="D196" s="54"/>
      <c r="E196" s="54"/>
      <c r="F196" s="52"/>
      <c r="G196" s="55"/>
      <c r="H196" s="56">
        <f t="shared" si="11"/>
        <v>0</v>
      </c>
      <c r="I196" s="55"/>
      <c r="J196" s="10"/>
      <c r="K196" s="11"/>
      <c r="L196">
        <f t="shared" si="12"/>
        <v>0</v>
      </c>
    </row>
    <row r="197" spans="1:12" ht="14.25">
      <c r="A197" s="57" t="s">
        <v>308</v>
      </c>
      <c r="B197" s="53">
        <v>1745</v>
      </c>
      <c r="C197" s="6"/>
      <c r="D197" s="54">
        <v>1</v>
      </c>
      <c r="E197" s="54"/>
      <c r="F197" s="52">
        <f>F198+F199</f>
        <v>1638</v>
      </c>
      <c r="G197" s="62">
        <v>931</v>
      </c>
      <c r="H197" s="56">
        <f t="shared" si="11"/>
        <v>814</v>
      </c>
      <c r="I197" s="62">
        <f>I198+I199</f>
        <v>682</v>
      </c>
      <c r="J197" s="10">
        <f>G197/B197</f>
        <v>0.5335243553008596</v>
      </c>
      <c r="K197" s="11">
        <f>L197/I197</f>
        <v>0.3651026392961877</v>
      </c>
      <c r="L197">
        <f t="shared" si="12"/>
        <v>249</v>
      </c>
    </row>
    <row r="198" spans="1:12" ht="14.25">
      <c r="A198" s="57" t="s">
        <v>309</v>
      </c>
      <c r="B198" s="53">
        <v>30</v>
      </c>
      <c r="C198" s="6"/>
      <c r="D198" s="54">
        <v>1</v>
      </c>
      <c r="E198" s="54"/>
      <c r="F198" s="52">
        <v>85</v>
      </c>
      <c r="G198" s="62">
        <v>5</v>
      </c>
      <c r="H198" s="56">
        <f aca="true" t="shared" si="13" ref="H198:H216">B198-G198</f>
        <v>25</v>
      </c>
      <c r="I198" s="62">
        <v>2</v>
      </c>
      <c r="J198" s="10">
        <f>G198/B198</f>
        <v>0.16666666666666666</v>
      </c>
      <c r="K198" s="11">
        <f>L198/I198</f>
        <v>1.5</v>
      </c>
      <c r="L198">
        <f aca="true" t="shared" si="14" ref="L198:L216">G198-I198</f>
        <v>3</v>
      </c>
    </row>
    <row r="199" spans="1:12" ht="14.25">
      <c r="A199" s="57" t="s">
        <v>310</v>
      </c>
      <c r="B199" s="53">
        <v>1715</v>
      </c>
      <c r="C199" s="6"/>
      <c r="D199" s="54"/>
      <c r="E199" s="54"/>
      <c r="F199" s="52">
        <v>1553</v>
      </c>
      <c r="G199" s="62">
        <v>926</v>
      </c>
      <c r="H199" s="56">
        <f t="shared" si="13"/>
        <v>789</v>
      </c>
      <c r="I199" s="62">
        <v>680</v>
      </c>
      <c r="J199" s="10">
        <f>G199/B199</f>
        <v>0.5399416909620991</v>
      </c>
      <c r="K199" s="11">
        <f>L199/I199</f>
        <v>0.36176470588235293</v>
      </c>
      <c r="L199">
        <f t="shared" si="14"/>
        <v>246</v>
      </c>
    </row>
    <row r="200" spans="1:12" ht="14.25">
      <c r="A200" s="57" t="s">
        <v>311</v>
      </c>
      <c r="B200" s="53">
        <f aca="true" t="shared" si="15" ref="B198:B216">C200+D200+E200+F200</f>
        <v>0</v>
      </c>
      <c r="C200" s="6"/>
      <c r="D200" s="54"/>
      <c r="E200" s="54"/>
      <c r="F200" s="52"/>
      <c r="G200" s="55"/>
      <c r="H200" s="56">
        <f t="shared" si="13"/>
        <v>0</v>
      </c>
      <c r="I200" s="55"/>
      <c r="J200" s="10"/>
      <c r="K200" s="11"/>
      <c r="L200">
        <f t="shared" si="14"/>
        <v>0</v>
      </c>
    </row>
    <row r="201" spans="1:12" ht="14.25">
      <c r="A201" s="57" t="s">
        <v>312</v>
      </c>
      <c r="B201" s="53">
        <f t="shared" si="15"/>
        <v>0</v>
      </c>
      <c r="C201" s="6"/>
      <c r="D201" s="54"/>
      <c r="E201" s="54"/>
      <c r="F201" s="52"/>
      <c r="G201" s="55"/>
      <c r="H201" s="56">
        <f t="shared" si="13"/>
        <v>0</v>
      </c>
      <c r="I201" s="55"/>
      <c r="J201" s="10"/>
      <c r="K201" s="11"/>
      <c r="L201">
        <f t="shared" si="14"/>
        <v>0</v>
      </c>
    </row>
    <row r="202" spans="1:12" ht="14.25">
      <c r="A202" s="57" t="s">
        <v>313</v>
      </c>
      <c r="B202" s="53">
        <f t="shared" si="15"/>
        <v>0</v>
      </c>
      <c r="C202" s="6"/>
      <c r="D202" s="54"/>
      <c r="E202" s="54"/>
      <c r="F202" s="52"/>
      <c r="G202" s="55"/>
      <c r="H202" s="56">
        <f t="shared" si="13"/>
        <v>0</v>
      </c>
      <c r="I202" s="55"/>
      <c r="J202" s="10"/>
      <c r="K202" s="11"/>
      <c r="L202">
        <f t="shared" si="14"/>
        <v>0</v>
      </c>
    </row>
    <row r="203" spans="1:12" ht="14.25">
      <c r="A203" s="57" t="s">
        <v>314</v>
      </c>
      <c r="B203" s="53">
        <f t="shared" si="15"/>
        <v>0</v>
      </c>
      <c r="C203" s="6"/>
      <c r="D203" s="54"/>
      <c r="E203" s="54"/>
      <c r="F203" s="52"/>
      <c r="G203" s="55"/>
      <c r="H203" s="56">
        <f t="shared" si="13"/>
        <v>0</v>
      </c>
      <c r="I203" s="55"/>
      <c r="J203" s="10"/>
      <c r="K203" s="11"/>
      <c r="L203">
        <f t="shared" si="14"/>
        <v>0</v>
      </c>
    </row>
    <row r="204" spans="1:12" ht="15">
      <c r="A204" s="57" t="s">
        <v>315</v>
      </c>
      <c r="B204" s="53">
        <f t="shared" si="15"/>
        <v>0</v>
      </c>
      <c r="C204" s="6"/>
      <c r="D204" s="54"/>
      <c r="E204" s="54"/>
      <c r="F204" s="52"/>
      <c r="G204" s="55"/>
      <c r="H204" s="56">
        <f t="shared" si="13"/>
        <v>0</v>
      </c>
      <c r="I204" s="55"/>
      <c r="J204" s="10"/>
      <c r="K204" s="11"/>
      <c r="L204">
        <f t="shared" si="14"/>
        <v>0</v>
      </c>
    </row>
    <row r="205" spans="1:12" ht="15">
      <c r="A205" s="57" t="s">
        <v>316</v>
      </c>
      <c r="B205" s="53">
        <f t="shared" si="15"/>
        <v>0</v>
      </c>
      <c r="C205" s="6"/>
      <c r="D205" s="54"/>
      <c r="E205" s="54"/>
      <c r="F205" s="52"/>
      <c r="G205" s="55"/>
      <c r="H205" s="56">
        <f t="shared" si="13"/>
        <v>0</v>
      </c>
      <c r="I205" s="55"/>
      <c r="J205" s="10"/>
      <c r="K205" s="11"/>
      <c r="L205">
        <f t="shared" si="14"/>
        <v>0</v>
      </c>
    </row>
    <row r="206" spans="1:12" ht="15">
      <c r="A206" s="57" t="s">
        <v>317</v>
      </c>
      <c r="B206" s="53">
        <f t="shared" si="15"/>
        <v>0</v>
      </c>
      <c r="C206" s="6"/>
      <c r="D206" s="54"/>
      <c r="E206" s="54"/>
      <c r="F206" s="52"/>
      <c r="G206" s="55"/>
      <c r="H206" s="56">
        <f t="shared" si="13"/>
        <v>0</v>
      </c>
      <c r="I206" s="55"/>
      <c r="J206" s="10"/>
      <c r="K206" s="11"/>
      <c r="L206">
        <f t="shared" si="14"/>
        <v>0</v>
      </c>
    </row>
    <row r="207" spans="1:12" ht="15">
      <c r="A207" s="57" t="s">
        <v>318</v>
      </c>
      <c r="B207" s="53">
        <v>1385</v>
      </c>
      <c r="C207" s="6"/>
      <c r="D207" s="54"/>
      <c r="E207" s="54"/>
      <c r="F207" s="52">
        <f>F208+F210</f>
        <v>1179</v>
      </c>
      <c r="G207" s="62">
        <v>626</v>
      </c>
      <c r="H207" s="56">
        <f t="shared" si="13"/>
        <v>759</v>
      </c>
      <c r="I207" s="62">
        <f>I208+I209</f>
        <v>511</v>
      </c>
      <c r="J207" s="10">
        <f>G207/B207</f>
        <v>0.451985559566787</v>
      </c>
      <c r="K207" s="11">
        <f>L207/I207</f>
        <v>0.22504892367906065</v>
      </c>
      <c r="L207">
        <f t="shared" si="14"/>
        <v>115</v>
      </c>
    </row>
    <row r="208" spans="1:12" ht="15">
      <c r="A208" s="57" t="s">
        <v>319</v>
      </c>
      <c r="B208" s="53">
        <v>784</v>
      </c>
      <c r="C208" s="6"/>
      <c r="D208" s="54"/>
      <c r="E208" s="54"/>
      <c r="F208" s="52">
        <v>744</v>
      </c>
      <c r="G208" s="62">
        <v>459</v>
      </c>
      <c r="H208" s="56">
        <f t="shared" si="13"/>
        <v>325</v>
      </c>
      <c r="I208" s="62">
        <v>396</v>
      </c>
      <c r="J208" s="10">
        <f>G208/B208</f>
        <v>0.5854591836734694</v>
      </c>
      <c r="K208" s="11">
        <f>L208/I208</f>
        <v>0.1590909090909091</v>
      </c>
      <c r="L208">
        <f t="shared" si="14"/>
        <v>63</v>
      </c>
    </row>
    <row r="209" spans="1:11" ht="15">
      <c r="A209" s="57" t="s">
        <v>305</v>
      </c>
      <c r="B209" s="53">
        <v>30</v>
      </c>
      <c r="C209" s="6"/>
      <c r="D209" s="54"/>
      <c r="E209" s="54"/>
      <c r="F209" s="52"/>
      <c r="G209" s="62"/>
      <c r="H209" s="56"/>
      <c r="I209" s="62">
        <v>115</v>
      </c>
      <c r="J209" s="10"/>
      <c r="K209" s="11"/>
    </row>
    <row r="210" spans="1:12" ht="15">
      <c r="A210" s="57" t="s">
        <v>320</v>
      </c>
      <c r="B210" s="53">
        <v>466</v>
      </c>
      <c r="C210" s="6"/>
      <c r="D210" s="54"/>
      <c r="E210" s="54"/>
      <c r="F210" s="52">
        <v>435</v>
      </c>
      <c r="G210" s="62">
        <v>91</v>
      </c>
      <c r="H210" s="56">
        <f>B210-G210</f>
        <v>375</v>
      </c>
      <c r="I210" s="55"/>
      <c r="J210" s="10">
        <f>G210/B210</f>
        <v>0.19527896995708155</v>
      </c>
      <c r="K210" s="11" t="e">
        <f>L210/I210</f>
        <v>#DIV/0!</v>
      </c>
      <c r="L210">
        <f>G210-I210</f>
        <v>91</v>
      </c>
    </row>
    <row r="211" spans="1:12" ht="15">
      <c r="A211" s="57" t="s">
        <v>321</v>
      </c>
      <c r="B211" s="53">
        <v>39</v>
      </c>
      <c r="C211" s="6"/>
      <c r="D211" s="54"/>
      <c r="E211" s="54"/>
      <c r="F211" s="52"/>
      <c r="G211" s="55">
        <v>30</v>
      </c>
      <c r="H211" s="56">
        <f>B211-G211</f>
        <v>9</v>
      </c>
      <c r="I211" s="55"/>
      <c r="J211" s="10"/>
      <c r="K211" s="11"/>
      <c r="L211">
        <f>G211-I211</f>
        <v>30</v>
      </c>
    </row>
    <row r="212" spans="1:11" ht="15">
      <c r="A212" s="57" t="s">
        <v>322</v>
      </c>
      <c r="B212" s="53">
        <v>66</v>
      </c>
      <c r="C212" s="6"/>
      <c r="D212" s="54"/>
      <c r="E212" s="54"/>
      <c r="F212" s="52"/>
      <c r="G212" s="55">
        <v>46</v>
      </c>
      <c r="H212" s="56"/>
      <c r="I212" s="55"/>
      <c r="J212" s="10"/>
      <c r="K212" s="11"/>
    </row>
    <row r="213" spans="1:12" ht="15">
      <c r="A213" s="57" t="s">
        <v>323</v>
      </c>
      <c r="B213" s="53">
        <v>750</v>
      </c>
      <c r="C213" s="6"/>
      <c r="D213" s="54"/>
      <c r="E213" s="54"/>
      <c r="F213" s="52">
        <v>580</v>
      </c>
      <c r="G213" s="55"/>
      <c r="H213" s="56">
        <f aca="true" t="shared" si="16" ref="H213:H218">B213-G213</f>
        <v>750</v>
      </c>
      <c r="I213" s="55"/>
      <c r="J213" s="10"/>
      <c r="K213" s="11"/>
      <c r="L213">
        <f aca="true" t="shared" si="17" ref="L213:L218">G213-I213</f>
        <v>0</v>
      </c>
    </row>
    <row r="214" spans="1:12" ht="15">
      <c r="A214" s="57" t="s">
        <v>324</v>
      </c>
      <c r="B214" s="53">
        <v>1314</v>
      </c>
      <c r="C214" s="6"/>
      <c r="D214" s="54"/>
      <c r="E214" s="54"/>
      <c r="F214" s="52">
        <v>1104</v>
      </c>
      <c r="G214" s="55"/>
      <c r="H214" s="56">
        <f t="shared" si="16"/>
        <v>1314</v>
      </c>
      <c r="I214" s="62"/>
      <c r="J214" s="10"/>
      <c r="K214" s="11"/>
      <c r="L214">
        <f t="shared" si="17"/>
        <v>0</v>
      </c>
    </row>
    <row r="215" spans="1:12" ht="15">
      <c r="A215" s="57" t="s">
        <v>325</v>
      </c>
      <c r="B215" s="53">
        <v>1314</v>
      </c>
      <c r="C215" s="6"/>
      <c r="D215" s="54"/>
      <c r="E215" s="54"/>
      <c r="F215" s="52">
        <v>1104</v>
      </c>
      <c r="G215" s="55"/>
      <c r="H215" s="56">
        <f t="shared" si="16"/>
        <v>1314</v>
      </c>
      <c r="I215" s="55"/>
      <c r="J215" s="10"/>
      <c r="K215" s="11"/>
      <c r="L215">
        <f t="shared" si="17"/>
        <v>0</v>
      </c>
    </row>
    <row r="216" spans="1:12" ht="15">
      <c r="A216" s="57" t="s">
        <v>326</v>
      </c>
      <c r="B216" s="53">
        <v>6000</v>
      </c>
      <c r="C216" s="6"/>
      <c r="D216" s="54"/>
      <c r="E216" s="54"/>
      <c r="F216" s="52">
        <v>1300</v>
      </c>
      <c r="G216" s="62">
        <v>4604</v>
      </c>
      <c r="H216" s="56">
        <f t="shared" si="16"/>
        <v>1396</v>
      </c>
      <c r="I216" s="62"/>
      <c r="J216" s="10">
        <f>G216/B216</f>
        <v>0.7673333333333333</v>
      </c>
      <c r="K216" s="11" t="e">
        <f>L216/I216</f>
        <v>#DIV/0!</v>
      </c>
      <c r="L216">
        <f t="shared" si="17"/>
        <v>4604</v>
      </c>
    </row>
    <row r="217" spans="1:12" ht="15">
      <c r="A217" s="57" t="s">
        <v>327</v>
      </c>
      <c r="B217" s="53">
        <f>C217+D217+E217+F217</f>
        <v>0</v>
      </c>
      <c r="C217" s="6"/>
      <c r="D217" s="54"/>
      <c r="E217" s="54"/>
      <c r="F217" s="52"/>
      <c r="G217" s="55"/>
      <c r="H217" s="56">
        <f t="shared" si="16"/>
        <v>0</v>
      </c>
      <c r="I217" s="55"/>
      <c r="J217" s="10"/>
      <c r="K217" s="11"/>
      <c r="L217">
        <f t="shared" si="17"/>
        <v>0</v>
      </c>
    </row>
    <row r="218" spans="1:12" ht="15">
      <c r="A218" s="57" t="s">
        <v>300</v>
      </c>
      <c r="B218" s="53">
        <v>6000</v>
      </c>
      <c r="C218" s="6"/>
      <c r="D218" s="54"/>
      <c r="E218" s="54"/>
      <c r="F218" s="52">
        <v>1300</v>
      </c>
      <c r="G218" s="62">
        <v>4604</v>
      </c>
      <c r="H218" s="56">
        <f t="shared" si="16"/>
        <v>1396</v>
      </c>
      <c r="I218" s="62"/>
      <c r="J218" s="10">
        <f>G218/B218</f>
        <v>0.7673333333333333</v>
      </c>
      <c r="K218" s="11" t="e">
        <f>L218/I218</f>
        <v>#DIV/0!</v>
      </c>
      <c r="L218">
        <f t="shared" si="17"/>
        <v>4604</v>
      </c>
    </row>
    <row r="219" spans="1:11" ht="15">
      <c r="A219" s="75"/>
      <c r="B219" s="76"/>
      <c r="C219" s="76"/>
      <c r="D219" s="76"/>
      <c r="E219" s="76"/>
      <c r="F219" s="76"/>
      <c r="G219" s="76"/>
      <c r="H219" s="77"/>
      <c r="I219" s="76"/>
      <c r="J219" s="76"/>
      <c r="K219" s="76"/>
    </row>
    <row r="220" spans="1:11" ht="15">
      <c r="A220" s="75"/>
      <c r="B220" s="76"/>
      <c r="C220" s="76"/>
      <c r="D220" s="76"/>
      <c r="E220" s="76"/>
      <c r="F220" s="76"/>
      <c r="G220" s="76"/>
      <c r="H220" s="77"/>
      <c r="I220" s="76"/>
      <c r="J220" s="76"/>
      <c r="K220" s="76"/>
    </row>
    <row r="221" spans="1:11" ht="15">
      <c r="A221" s="75"/>
      <c r="B221" s="76"/>
      <c r="C221" s="76"/>
      <c r="D221" s="76"/>
      <c r="E221" s="76"/>
      <c r="F221" s="76"/>
      <c r="G221" s="76"/>
      <c r="H221" s="77"/>
      <c r="I221" s="76"/>
      <c r="J221" s="76"/>
      <c r="K221" s="76"/>
    </row>
    <row r="222" spans="1:11" ht="15">
      <c r="A222" s="75"/>
      <c r="B222" s="76"/>
      <c r="C222" s="76"/>
      <c r="D222" s="76"/>
      <c r="E222" s="76"/>
      <c r="F222" s="76"/>
      <c r="G222" s="76"/>
      <c r="H222" s="77"/>
      <c r="I222" s="76"/>
      <c r="J222" s="76"/>
      <c r="K222" s="76"/>
    </row>
    <row r="223" spans="1:11" ht="15">
      <c r="A223" s="75"/>
      <c r="B223" s="76"/>
      <c r="C223" s="76"/>
      <c r="D223" s="76"/>
      <c r="E223" s="76"/>
      <c r="F223" s="76"/>
      <c r="G223" s="76"/>
      <c r="H223" s="77"/>
      <c r="I223" s="76"/>
      <c r="J223" s="76"/>
      <c r="K223" s="76"/>
    </row>
    <row r="224" spans="1:11" ht="15">
      <c r="A224" s="75"/>
      <c r="B224" s="76"/>
      <c r="C224" s="76"/>
      <c r="D224" s="76"/>
      <c r="E224" s="76"/>
      <c r="F224" s="76"/>
      <c r="G224" s="76"/>
      <c r="H224" s="77"/>
      <c r="I224" s="76"/>
      <c r="J224" s="76"/>
      <c r="K224" s="76"/>
    </row>
    <row r="225" spans="1:11" ht="15">
      <c r="A225" s="75"/>
      <c r="B225" s="76"/>
      <c r="C225" s="76"/>
      <c r="D225" s="76"/>
      <c r="E225" s="76"/>
      <c r="F225" s="76"/>
      <c r="G225" s="76"/>
      <c r="H225" s="77"/>
      <c r="I225" s="76"/>
      <c r="J225" s="76"/>
      <c r="K225" s="76"/>
    </row>
    <row r="226" spans="1:11" ht="15">
      <c r="A226" s="75"/>
      <c r="B226" s="76"/>
      <c r="C226" s="76"/>
      <c r="D226" s="76"/>
      <c r="E226" s="76"/>
      <c r="F226" s="76"/>
      <c r="G226" s="76"/>
      <c r="H226" s="77"/>
      <c r="I226" s="76"/>
      <c r="J226" s="76"/>
      <c r="K226" s="76"/>
    </row>
    <row r="227" spans="1:11" ht="15">
      <c r="A227" s="75"/>
      <c r="B227" s="76"/>
      <c r="C227" s="76"/>
      <c r="D227" s="76"/>
      <c r="E227" s="76"/>
      <c r="F227" s="76"/>
      <c r="G227" s="76"/>
      <c r="H227" s="77"/>
      <c r="I227" s="76"/>
      <c r="J227" s="76"/>
      <c r="K227" s="76"/>
    </row>
    <row r="228" spans="1:11" ht="15">
      <c r="A228" s="75"/>
      <c r="B228" s="76"/>
      <c r="C228" s="76"/>
      <c r="D228" s="76"/>
      <c r="E228" s="76"/>
      <c r="F228" s="76"/>
      <c r="G228" s="76"/>
      <c r="H228" s="77"/>
      <c r="I228" s="76"/>
      <c r="J228" s="76"/>
      <c r="K228" s="76"/>
    </row>
    <row r="229" spans="1:11" ht="15">
      <c r="A229" s="75"/>
      <c r="B229" s="76"/>
      <c r="C229" s="76"/>
      <c r="D229" s="76"/>
      <c r="E229" s="76"/>
      <c r="F229" s="76"/>
      <c r="G229" s="76"/>
      <c r="H229" s="77"/>
      <c r="I229" s="76"/>
      <c r="J229" s="76"/>
      <c r="K229" s="76"/>
    </row>
    <row r="230" spans="1:11" ht="15">
      <c r="A230" s="75"/>
      <c r="B230" s="76"/>
      <c r="C230" s="76"/>
      <c r="D230" s="76"/>
      <c r="E230" s="76"/>
      <c r="F230" s="76"/>
      <c r="G230" s="76"/>
      <c r="H230" s="77"/>
      <c r="I230" s="76"/>
      <c r="J230" s="76"/>
      <c r="K230" s="76"/>
    </row>
    <row r="231" spans="1:11" ht="15">
      <c r="A231" s="75"/>
      <c r="B231" s="76"/>
      <c r="C231" s="76"/>
      <c r="D231" s="76"/>
      <c r="E231" s="76"/>
      <c r="F231" s="76"/>
      <c r="G231" s="76"/>
      <c r="H231" s="77"/>
      <c r="I231" s="76"/>
      <c r="J231" s="76"/>
      <c r="K231" s="76"/>
    </row>
    <row r="232" spans="1:11" ht="15">
      <c r="A232" s="75"/>
      <c r="B232" s="76"/>
      <c r="C232" s="76"/>
      <c r="D232" s="76"/>
      <c r="E232" s="76"/>
      <c r="F232" s="76"/>
      <c r="G232" s="76"/>
      <c r="H232" s="77"/>
      <c r="I232" s="76"/>
      <c r="J232" s="76"/>
      <c r="K232" s="76"/>
    </row>
    <row r="233" spans="1:11" ht="15">
      <c r="A233" s="75"/>
      <c r="B233" s="76"/>
      <c r="C233" s="76"/>
      <c r="D233" s="76"/>
      <c r="E233" s="76"/>
      <c r="F233" s="76"/>
      <c r="G233" s="76"/>
      <c r="H233" s="77"/>
      <c r="I233" s="76"/>
      <c r="J233" s="76"/>
      <c r="K233" s="76"/>
    </row>
    <row r="234" spans="1:11" ht="15">
      <c r="A234" s="75"/>
      <c r="B234" s="76"/>
      <c r="C234" s="76"/>
      <c r="D234" s="76"/>
      <c r="E234" s="76"/>
      <c r="F234" s="76"/>
      <c r="G234" s="76"/>
      <c r="H234" s="77"/>
      <c r="I234" s="76"/>
      <c r="J234" s="76"/>
      <c r="K234" s="76"/>
    </row>
    <row r="235" spans="1:11" ht="15">
      <c r="A235" s="75"/>
      <c r="B235" s="76"/>
      <c r="C235" s="76"/>
      <c r="D235" s="76"/>
      <c r="E235" s="76"/>
      <c r="F235" s="76"/>
      <c r="G235" s="76"/>
      <c r="H235" s="77"/>
      <c r="I235" s="76"/>
      <c r="J235" s="76"/>
      <c r="K235" s="76"/>
    </row>
    <row r="236" spans="1:11" ht="15">
      <c r="A236" s="75"/>
      <c r="B236" s="76"/>
      <c r="C236" s="76"/>
      <c r="D236" s="76"/>
      <c r="E236" s="76"/>
      <c r="F236" s="76"/>
      <c r="G236" s="76"/>
      <c r="H236" s="77"/>
      <c r="I236" s="76"/>
      <c r="J236" s="76"/>
      <c r="K236" s="76"/>
    </row>
    <row r="237" spans="1:11" ht="15">
      <c r="A237" s="75"/>
      <c r="B237" s="76"/>
      <c r="C237" s="76"/>
      <c r="D237" s="76"/>
      <c r="E237" s="76"/>
      <c r="F237" s="76"/>
      <c r="G237" s="76"/>
      <c r="H237" s="77"/>
      <c r="I237" s="76"/>
      <c r="J237" s="76"/>
      <c r="K237" s="76"/>
    </row>
    <row r="238" spans="1:11" ht="15">
      <c r="A238" s="75"/>
      <c r="B238" s="76"/>
      <c r="C238" s="76"/>
      <c r="D238" s="76"/>
      <c r="E238" s="76"/>
      <c r="F238" s="76"/>
      <c r="G238" s="76"/>
      <c r="H238" s="77"/>
      <c r="I238" s="76"/>
      <c r="J238" s="76"/>
      <c r="K238" s="76"/>
    </row>
    <row r="239" spans="1:11" ht="15">
      <c r="A239" s="75"/>
      <c r="B239" s="76"/>
      <c r="C239" s="76"/>
      <c r="D239" s="76"/>
      <c r="E239" s="76"/>
      <c r="F239" s="76"/>
      <c r="G239" s="76"/>
      <c r="H239" s="77"/>
      <c r="I239" s="76"/>
      <c r="J239" s="76"/>
      <c r="K239" s="76"/>
    </row>
    <row r="240" spans="1:11" ht="15">
      <c r="A240" s="75"/>
      <c r="B240" s="76"/>
      <c r="C240" s="76"/>
      <c r="D240" s="76"/>
      <c r="E240" s="76"/>
      <c r="F240" s="76"/>
      <c r="G240" s="76"/>
      <c r="H240" s="77"/>
      <c r="I240" s="76"/>
      <c r="J240" s="76"/>
      <c r="K240" s="76"/>
    </row>
    <row r="241" spans="1:11" ht="15">
      <c r="A241" s="75"/>
      <c r="B241" s="76"/>
      <c r="C241" s="76"/>
      <c r="D241" s="76"/>
      <c r="E241" s="76"/>
      <c r="F241" s="76"/>
      <c r="G241" s="76"/>
      <c r="H241" s="77"/>
      <c r="I241" s="76"/>
      <c r="J241" s="76"/>
      <c r="K241" s="76"/>
    </row>
    <row r="242" spans="1:11" ht="15">
      <c r="A242" s="75"/>
      <c r="B242" s="76"/>
      <c r="C242" s="76"/>
      <c r="D242" s="76"/>
      <c r="E242" s="76"/>
      <c r="F242" s="76"/>
      <c r="G242" s="76"/>
      <c r="H242" s="77"/>
      <c r="I242" s="76"/>
      <c r="J242" s="76"/>
      <c r="K242" s="76"/>
    </row>
    <row r="243" spans="1:11" ht="15">
      <c r="A243" s="75"/>
      <c r="B243" s="76"/>
      <c r="C243" s="76"/>
      <c r="D243" s="76"/>
      <c r="E243" s="76"/>
      <c r="F243" s="76"/>
      <c r="G243" s="76"/>
      <c r="H243" s="77"/>
      <c r="I243" s="76"/>
      <c r="J243" s="76"/>
      <c r="K243" s="76"/>
    </row>
    <row r="244" spans="1:11" ht="15">
      <c r="A244" s="75"/>
      <c r="B244" s="76"/>
      <c r="C244" s="76"/>
      <c r="D244" s="76"/>
      <c r="E244" s="76"/>
      <c r="F244" s="76"/>
      <c r="G244" s="76"/>
      <c r="H244" s="77"/>
      <c r="I244" s="76"/>
      <c r="J244" s="76"/>
      <c r="K244" s="76"/>
    </row>
    <row r="245" spans="1:11" ht="15">
      <c r="A245" s="75"/>
      <c r="B245" s="76"/>
      <c r="C245" s="76"/>
      <c r="D245" s="76"/>
      <c r="E245" s="76"/>
      <c r="F245" s="76"/>
      <c r="G245" s="76"/>
      <c r="H245" s="77"/>
      <c r="I245" s="76"/>
      <c r="J245" s="76"/>
      <c r="K245" s="76"/>
    </row>
    <row r="246" spans="1:11" ht="15">
      <c r="A246" s="75"/>
      <c r="B246" s="76"/>
      <c r="C246" s="76"/>
      <c r="D246" s="76"/>
      <c r="E246" s="76"/>
      <c r="F246" s="76"/>
      <c r="G246" s="76"/>
      <c r="H246" s="77"/>
      <c r="I246" s="76"/>
      <c r="J246" s="76"/>
      <c r="K246" s="76"/>
    </row>
    <row r="247" spans="1:11" ht="15">
      <c r="A247" s="75"/>
      <c r="B247" s="76"/>
      <c r="C247" s="76"/>
      <c r="D247" s="76"/>
      <c r="E247" s="76"/>
      <c r="F247" s="76"/>
      <c r="G247" s="76"/>
      <c r="H247" s="77"/>
      <c r="I247" s="76"/>
      <c r="J247" s="76"/>
      <c r="K247" s="76"/>
    </row>
    <row r="248" spans="1:11" ht="15">
      <c r="A248" s="75"/>
      <c r="B248" s="76"/>
      <c r="C248" s="76"/>
      <c r="D248" s="76"/>
      <c r="E248" s="76"/>
      <c r="F248" s="76"/>
      <c r="G248" s="76"/>
      <c r="H248" s="77"/>
      <c r="I248" s="76"/>
      <c r="J248" s="76"/>
      <c r="K248" s="76"/>
    </row>
  </sheetData>
  <sheetProtection/>
  <mergeCells count="1">
    <mergeCell ref="A2:K2"/>
  </mergeCells>
  <printOptions/>
  <pageMargins left="0.75" right="0.75" top="1" bottom="1" header="0.51" footer="0.51"/>
  <pageSetup horizontalDpi="600" verticalDpi="6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28.125" style="0" customWidth="1"/>
    <col min="2" max="2" width="13.125" style="0" customWidth="1"/>
    <col min="3" max="3" width="10.75390625" style="0" customWidth="1"/>
    <col min="4" max="4" width="14.50390625" style="0" hidden="1" customWidth="1"/>
    <col min="5" max="5" width="11.50390625" style="0" customWidth="1"/>
    <col min="6" max="6" width="11.00390625" style="0" customWidth="1"/>
    <col min="7" max="8" width="9.00390625" style="0" hidden="1" customWidth="1"/>
  </cols>
  <sheetData>
    <row r="1" ht="15">
      <c r="A1" s="28" t="s">
        <v>328</v>
      </c>
    </row>
    <row r="2" spans="1:6" ht="20.25">
      <c r="A2" s="29" t="s">
        <v>329</v>
      </c>
      <c r="B2" s="29"/>
      <c r="C2" s="29"/>
      <c r="D2" s="29"/>
      <c r="E2" s="29"/>
      <c r="F2" s="29"/>
    </row>
    <row r="3" spans="2:6" ht="15">
      <c r="B3" s="30"/>
      <c r="C3" s="30"/>
      <c r="D3" s="30"/>
      <c r="E3" s="30"/>
      <c r="F3" s="30" t="s">
        <v>2</v>
      </c>
    </row>
    <row r="4" spans="1:8" ht="48" customHeight="1">
      <c r="A4" s="31" t="s">
        <v>109</v>
      </c>
      <c r="B4" s="32" t="s">
        <v>97</v>
      </c>
      <c r="C4" s="33" t="s">
        <v>8</v>
      </c>
      <c r="D4" s="33" t="s">
        <v>330</v>
      </c>
      <c r="E4" s="33" t="s">
        <v>331</v>
      </c>
      <c r="F4" s="31" t="s">
        <v>332</v>
      </c>
      <c r="G4" s="34" t="s">
        <v>99</v>
      </c>
      <c r="H4" s="34" t="s">
        <v>333</v>
      </c>
    </row>
    <row r="5" spans="1:8" ht="41.25" customHeight="1">
      <c r="A5" s="35" t="s">
        <v>334</v>
      </c>
      <c r="B5" s="35">
        <v>22325</v>
      </c>
      <c r="C5" s="9">
        <f>C6+C9+C10+C13</f>
        <v>14562</v>
      </c>
      <c r="D5" s="9">
        <v>4617</v>
      </c>
      <c r="E5" s="36">
        <f>C5/B5</f>
        <v>0.6522732362821948</v>
      </c>
      <c r="F5" s="37">
        <f>H5/G5</f>
        <v>2.1539961013645224</v>
      </c>
      <c r="G5" s="9">
        <v>4617</v>
      </c>
      <c r="H5" s="27">
        <f>C5-G5</f>
        <v>9945</v>
      </c>
    </row>
    <row r="6" spans="1:8" ht="41.25" customHeight="1">
      <c r="A6" s="38" t="s">
        <v>335</v>
      </c>
      <c r="B6" s="35">
        <v>21825</v>
      </c>
      <c r="C6" s="9">
        <v>13379</v>
      </c>
      <c r="D6" s="9">
        <v>4381</v>
      </c>
      <c r="E6" s="36">
        <f>C6/B6</f>
        <v>0.6130126002290951</v>
      </c>
      <c r="F6" s="37">
        <f aca="true" t="shared" si="0" ref="F6:F12">H6/G6</f>
        <v>2.0538689796850034</v>
      </c>
      <c r="G6" s="9">
        <v>4381</v>
      </c>
      <c r="H6" s="27">
        <f aca="true" t="shared" si="1" ref="H6:H12">C6-G6</f>
        <v>8998</v>
      </c>
    </row>
    <row r="7" spans="1:8" ht="41.25" customHeight="1">
      <c r="A7" s="38" t="s">
        <v>336</v>
      </c>
      <c r="B7" s="35"/>
      <c r="C7" s="39"/>
      <c r="D7" s="39"/>
      <c r="E7" s="36"/>
      <c r="F7" s="37"/>
      <c r="G7" s="39"/>
      <c r="H7" s="27">
        <f t="shared" si="1"/>
        <v>0</v>
      </c>
    </row>
    <row r="8" spans="1:8" ht="41.25" customHeight="1">
      <c r="A8" s="38" t="s">
        <v>337</v>
      </c>
      <c r="B8" s="35"/>
      <c r="C8" s="9">
        <v>0</v>
      </c>
      <c r="D8" s="9">
        <v>30</v>
      </c>
      <c r="E8" s="36"/>
      <c r="F8" s="37"/>
      <c r="G8" s="9">
        <v>30</v>
      </c>
      <c r="H8" s="27">
        <f t="shared" si="1"/>
        <v>-30</v>
      </c>
    </row>
    <row r="9" spans="1:8" ht="41.25" customHeight="1">
      <c r="A9" s="38" t="s">
        <v>338</v>
      </c>
      <c r="B9" s="35">
        <v>200</v>
      </c>
      <c r="C9" s="9">
        <v>286</v>
      </c>
      <c r="D9" s="9">
        <v>94</v>
      </c>
      <c r="E9" s="36">
        <f>C9/B9</f>
        <v>1.43</v>
      </c>
      <c r="F9" s="37">
        <f t="shared" si="0"/>
        <v>2.0425531914893615</v>
      </c>
      <c r="G9" s="9">
        <v>94</v>
      </c>
      <c r="H9" s="27">
        <f t="shared" si="1"/>
        <v>192</v>
      </c>
    </row>
    <row r="10" spans="1:8" ht="41.25" customHeight="1">
      <c r="A10" s="38" t="s">
        <v>339</v>
      </c>
      <c r="B10" s="35">
        <v>300</v>
      </c>
      <c r="C10" s="9">
        <v>399</v>
      </c>
      <c r="D10" s="9">
        <v>112</v>
      </c>
      <c r="E10" s="36">
        <f>C10/B10</f>
        <v>1.33</v>
      </c>
      <c r="F10" s="37">
        <f t="shared" si="0"/>
        <v>2.5625</v>
      </c>
      <c r="G10" s="9">
        <v>112</v>
      </c>
      <c r="H10" s="27">
        <f t="shared" si="1"/>
        <v>287</v>
      </c>
    </row>
    <row r="11" spans="1:8" ht="41.25" customHeight="1">
      <c r="A11" s="38" t="s">
        <v>340</v>
      </c>
      <c r="B11" s="35"/>
      <c r="C11" s="35"/>
      <c r="D11" s="35"/>
      <c r="E11" s="40"/>
      <c r="F11" s="37"/>
      <c r="G11" s="35"/>
      <c r="H11" s="27">
        <f t="shared" si="1"/>
        <v>0</v>
      </c>
    </row>
    <row r="12" spans="1:8" ht="41.25" customHeight="1">
      <c r="A12" s="38" t="s">
        <v>341</v>
      </c>
      <c r="B12" s="35"/>
      <c r="C12" s="35"/>
      <c r="D12" s="35"/>
      <c r="E12" s="40"/>
      <c r="F12" s="37"/>
      <c r="G12">
        <f>C12-D12</f>
        <v>0</v>
      </c>
      <c r="H12" s="27">
        <f t="shared" si="1"/>
        <v>0</v>
      </c>
    </row>
    <row r="13" spans="1:6" ht="39" customHeight="1">
      <c r="A13" s="41" t="s">
        <v>342</v>
      </c>
      <c r="B13" s="41"/>
      <c r="C13" s="41">
        <v>498</v>
      </c>
      <c r="D13" s="41"/>
      <c r="E13" s="41"/>
      <c r="F13" s="41"/>
    </row>
  </sheetData>
  <sheetProtection/>
  <mergeCells count="1">
    <mergeCell ref="A2:F2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41.625" style="1" customWidth="1"/>
    <col min="2" max="2" width="9.875" style="1" customWidth="1"/>
    <col min="3" max="4" width="9.875" style="1" hidden="1" customWidth="1"/>
    <col min="5" max="7" width="9.875" style="1" customWidth="1"/>
    <col min="8" max="8" width="9.875" style="1" hidden="1" customWidth="1"/>
    <col min="9" max="9" width="9.875" style="0" hidden="1" customWidth="1"/>
    <col min="10" max="10" width="9.875" style="0" customWidth="1"/>
  </cols>
  <sheetData>
    <row r="1" ht="15">
      <c r="A1" s="2" t="s">
        <v>343</v>
      </c>
    </row>
    <row r="2" spans="1:8" ht="20.25">
      <c r="A2" s="3" t="s">
        <v>344</v>
      </c>
      <c r="B2" s="3"/>
      <c r="C2" s="3"/>
      <c r="D2" s="3"/>
      <c r="E2" s="3"/>
      <c r="F2" s="3"/>
      <c r="G2" s="3"/>
      <c r="H2"/>
    </row>
    <row r="3" spans="2:8" ht="15">
      <c r="B3" s="4"/>
      <c r="C3" s="4"/>
      <c r="D3" s="4"/>
      <c r="E3" s="4"/>
      <c r="F3" s="4"/>
      <c r="G3" s="4" t="s">
        <v>2</v>
      </c>
      <c r="H3" s="4"/>
    </row>
    <row r="4" spans="1:9" ht="36" customHeight="1">
      <c r="A4" s="5" t="s">
        <v>109</v>
      </c>
      <c r="B4" s="6" t="s">
        <v>7</v>
      </c>
      <c r="C4" s="6" t="s">
        <v>7</v>
      </c>
      <c r="D4" s="6" t="s">
        <v>345</v>
      </c>
      <c r="E4" s="6" t="s">
        <v>12</v>
      </c>
      <c r="F4" s="6" t="s">
        <v>98</v>
      </c>
      <c r="G4" s="7" t="s">
        <v>114</v>
      </c>
      <c r="H4" s="5" t="s">
        <v>113</v>
      </c>
      <c r="I4" s="26" t="s">
        <v>10</v>
      </c>
    </row>
    <row r="5" spans="1:9" ht="21" customHeight="1">
      <c r="A5" s="5" t="s">
        <v>346</v>
      </c>
      <c r="B5" s="8">
        <f>B8+B14+B44+B48</f>
        <v>24205</v>
      </c>
      <c r="C5" s="8"/>
      <c r="D5" s="8"/>
      <c r="E5" s="9">
        <f>E8+E14+E44</f>
        <v>11913</v>
      </c>
      <c r="F5" s="10">
        <v>0.305</v>
      </c>
      <c r="G5" s="11">
        <f>I5/H5</f>
        <v>0.9307941653160454</v>
      </c>
      <c r="H5" s="8">
        <f>H8+H14+H44</f>
        <v>6170</v>
      </c>
      <c r="I5" s="27">
        <f>E5-H5</f>
        <v>5743</v>
      </c>
    </row>
    <row r="6" spans="1:9" ht="30" customHeight="1">
      <c r="A6" s="12" t="s">
        <v>347</v>
      </c>
      <c r="B6" s="8">
        <f aca="true" t="shared" si="0" ref="B6:B49">C6+D6</f>
        <v>0</v>
      </c>
      <c r="C6" s="13"/>
      <c r="D6" s="13"/>
      <c r="E6" s="14"/>
      <c r="F6" s="10"/>
      <c r="G6" s="11"/>
      <c r="H6" s="13"/>
      <c r="I6" s="27">
        <f aca="true" t="shared" si="1" ref="I6:I49">E6-H6</f>
        <v>0</v>
      </c>
    </row>
    <row r="7" spans="1:9" ht="30" customHeight="1">
      <c r="A7" s="15" t="s">
        <v>348</v>
      </c>
      <c r="B7" s="8">
        <f t="shared" si="0"/>
        <v>0</v>
      </c>
      <c r="C7" s="13"/>
      <c r="D7" s="13"/>
      <c r="E7" s="16"/>
      <c r="F7" s="10"/>
      <c r="G7" s="11"/>
      <c r="H7" s="6"/>
      <c r="I7" s="27">
        <f t="shared" si="1"/>
        <v>0</v>
      </c>
    </row>
    <row r="8" spans="1:9" ht="30" customHeight="1">
      <c r="A8" s="17" t="s">
        <v>349</v>
      </c>
      <c r="B8" s="8">
        <v>66</v>
      </c>
      <c r="C8" s="18"/>
      <c r="D8" s="18"/>
      <c r="E8" s="9">
        <v>21</v>
      </c>
      <c r="F8" s="10">
        <f>E8/B8</f>
        <v>0.3181818181818182</v>
      </c>
      <c r="G8" s="11">
        <f>I8/H8</f>
        <v>0.23529411764705882</v>
      </c>
      <c r="H8" s="19">
        <v>17</v>
      </c>
      <c r="I8" s="27">
        <f t="shared" si="1"/>
        <v>4</v>
      </c>
    </row>
    <row r="9" spans="1:9" ht="30" customHeight="1">
      <c r="A9" s="20" t="s">
        <v>350</v>
      </c>
      <c r="B9" s="8">
        <v>66</v>
      </c>
      <c r="C9" s="13"/>
      <c r="D9" s="13"/>
      <c r="E9" s="9">
        <v>21</v>
      </c>
      <c r="F9" s="10">
        <f>E9/B9</f>
        <v>0.3181818181818182</v>
      </c>
      <c r="G9" s="11">
        <f>I9/H9</f>
        <v>0.23529411764705882</v>
      </c>
      <c r="H9" s="19">
        <v>17</v>
      </c>
      <c r="I9" s="27">
        <f t="shared" si="1"/>
        <v>4</v>
      </c>
    </row>
    <row r="10" spans="1:9" ht="30" customHeight="1">
      <c r="A10" s="20" t="s">
        <v>351</v>
      </c>
      <c r="B10" s="8">
        <f t="shared" si="0"/>
        <v>0</v>
      </c>
      <c r="C10" s="13"/>
      <c r="D10" s="13"/>
      <c r="E10" s="21"/>
      <c r="F10" s="10"/>
      <c r="G10" s="11"/>
      <c r="H10" s="19"/>
      <c r="I10" s="27">
        <f t="shared" si="1"/>
        <v>0</v>
      </c>
    </row>
    <row r="11" spans="1:9" ht="30" customHeight="1">
      <c r="A11" s="22" t="s">
        <v>352</v>
      </c>
      <c r="B11" s="8">
        <f t="shared" si="0"/>
        <v>0</v>
      </c>
      <c r="C11" s="13"/>
      <c r="D11" s="13"/>
      <c r="E11" s="21"/>
      <c r="F11" s="10"/>
      <c r="G11" s="11"/>
      <c r="H11" s="19"/>
      <c r="I11" s="27">
        <f t="shared" si="1"/>
        <v>0</v>
      </c>
    </row>
    <row r="12" spans="1:9" ht="30" customHeight="1">
      <c r="A12" s="20" t="s">
        <v>353</v>
      </c>
      <c r="B12" s="8">
        <f t="shared" si="0"/>
        <v>0</v>
      </c>
      <c r="C12" s="13"/>
      <c r="D12" s="13"/>
      <c r="E12" s="21"/>
      <c r="F12" s="10"/>
      <c r="G12" s="11"/>
      <c r="H12" s="19"/>
      <c r="I12" s="27">
        <f t="shared" si="1"/>
        <v>0</v>
      </c>
    </row>
    <row r="13" spans="1:9" ht="30" customHeight="1">
      <c r="A13" s="20" t="s">
        <v>354</v>
      </c>
      <c r="B13" s="8">
        <f t="shared" si="0"/>
        <v>0</v>
      </c>
      <c r="C13" s="13"/>
      <c r="D13" s="13"/>
      <c r="E13" s="21"/>
      <c r="F13" s="10"/>
      <c r="G13" s="11"/>
      <c r="H13" s="19"/>
      <c r="I13" s="27">
        <f t="shared" si="1"/>
        <v>0</v>
      </c>
    </row>
    <row r="14" spans="1:9" ht="30" customHeight="1">
      <c r="A14" s="22" t="s">
        <v>355</v>
      </c>
      <c r="B14" s="8">
        <f>B15+B17+B18</f>
        <v>22610</v>
      </c>
      <c r="C14" s="13"/>
      <c r="D14" s="13"/>
      <c r="E14" s="23">
        <v>11842</v>
      </c>
      <c r="F14" s="10">
        <f>E14/B14</f>
        <v>0.52375055285272</v>
      </c>
      <c r="G14" s="11">
        <f>I14/H14</f>
        <v>0.9267816465994142</v>
      </c>
      <c r="H14" s="19">
        <v>6146</v>
      </c>
      <c r="I14" s="27">
        <f t="shared" si="1"/>
        <v>5696</v>
      </c>
    </row>
    <row r="15" spans="1:9" ht="30" customHeight="1">
      <c r="A15" s="22" t="s">
        <v>356</v>
      </c>
      <c r="B15" s="8">
        <v>22017</v>
      </c>
      <c r="C15" s="13"/>
      <c r="D15" s="13"/>
      <c r="E15" s="9">
        <v>11807</v>
      </c>
      <c r="F15" s="10">
        <f>E15/B15</f>
        <v>0.5362674297134032</v>
      </c>
      <c r="G15" s="11">
        <f>I15/H15</f>
        <v>1.0066281441196465</v>
      </c>
      <c r="H15" s="19">
        <v>5884</v>
      </c>
      <c r="I15" s="27">
        <f t="shared" si="1"/>
        <v>5923</v>
      </c>
    </row>
    <row r="16" spans="1:9" ht="30" customHeight="1">
      <c r="A16" s="22" t="s">
        <v>357</v>
      </c>
      <c r="B16" s="8">
        <f t="shared" si="0"/>
        <v>0</v>
      </c>
      <c r="C16" s="13"/>
      <c r="D16" s="13"/>
      <c r="E16" s="21"/>
      <c r="F16" s="10"/>
      <c r="G16" s="11"/>
      <c r="H16" s="19"/>
      <c r="I16" s="27">
        <f t="shared" si="1"/>
        <v>0</v>
      </c>
    </row>
    <row r="17" spans="1:9" ht="30" customHeight="1">
      <c r="A17" s="24" t="s">
        <v>358</v>
      </c>
      <c r="B17" s="8">
        <v>258</v>
      </c>
      <c r="C17" s="13"/>
      <c r="D17" s="13"/>
      <c r="E17" s="21">
        <v>0</v>
      </c>
      <c r="F17" s="10"/>
      <c r="G17" s="11"/>
      <c r="H17" s="19">
        <v>62</v>
      </c>
      <c r="I17" s="27">
        <f t="shared" si="1"/>
        <v>-62</v>
      </c>
    </row>
    <row r="18" spans="1:9" ht="30" customHeight="1">
      <c r="A18" s="24" t="s">
        <v>359</v>
      </c>
      <c r="B18" s="8">
        <v>335</v>
      </c>
      <c r="C18" s="13"/>
      <c r="D18" s="13"/>
      <c r="E18" s="21">
        <v>35</v>
      </c>
      <c r="F18" s="10"/>
      <c r="G18" s="11"/>
      <c r="H18" s="19">
        <v>200</v>
      </c>
      <c r="I18" s="27">
        <f t="shared" si="1"/>
        <v>-165</v>
      </c>
    </row>
    <row r="19" spans="1:9" ht="30" customHeight="1">
      <c r="A19" s="22" t="s">
        <v>360</v>
      </c>
      <c r="B19" s="8">
        <f t="shared" si="0"/>
        <v>0</v>
      </c>
      <c r="C19" s="13"/>
      <c r="D19" s="13"/>
      <c r="E19" s="21"/>
      <c r="F19" s="10"/>
      <c r="G19" s="11"/>
      <c r="H19" s="19"/>
      <c r="I19" s="27">
        <f t="shared" si="1"/>
        <v>0</v>
      </c>
    </row>
    <row r="20" spans="1:9" ht="30" customHeight="1">
      <c r="A20" s="22" t="s">
        <v>361</v>
      </c>
      <c r="B20" s="8">
        <f t="shared" si="0"/>
        <v>0</v>
      </c>
      <c r="C20" s="13"/>
      <c r="D20" s="13"/>
      <c r="E20" s="21"/>
      <c r="F20" s="10"/>
      <c r="G20" s="11"/>
      <c r="H20" s="19"/>
      <c r="I20" s="27">
        <f t="shared" si="1"/>
        <v>0</v>
      </c>
    </row>
    <row r="21" spans="1:9" ht="30" customHeight="1">
      <c r="A21" s="22" t="s">
        <v>362</v>
      </c>
      <c r="B21" s="8">
        <f t="shared" si="0"/>
        <v>0</v>
      </c>
      <c r="C21" s="13"/>
      <c r="D21" s="13"/>
      <c r="E21" s="21"/>
      <c r="F21" s="10"/>
      <c r="G21" s="11"/>
      <c r="H21" s="19"/>
      <c r="I21" s="27">
        <f t="shared" si="1"/>
        <v>0</v>
      </c>
    </row>
    <row r="22" spans="1:9" ht="30" customHeight="1">
      <c r="A22" s="20" t="s">
        <v>363</v>
      </c>
      <c r="B22" s="8">
        <f t="shared" si="0"/>
        <v>0</v>
      </c>
      <c r="C22" s="13"/>
      <c r="D22" s="13"/>
      <c r="E22" s="9"/>
      <c r="F22" s="10"/>
      <c r="G22" s="11"/>
      <c r="H22" s="19"/>
      <c r="I22" s="27">
        <f t="shared" si="1"/>
        <v>0</v>
      </c>
    </row>
    <row r="23" spans="1:9" ht="30" customHeight="1">
      <c r="A23" s="20" t="s">
        <v>364</v>
      </c>
      <c r="B23" s="8">
        <f t="shared" si="0"/>
        <v>0</v>
      </c>
      <c r="C23" s="13"/>
      <c r="D23" s="13"/>
      <c r="E23" s="21"/>
      <c r="F23" s="10"/>
      <c r="G23" s="11"/>
      <c r="H23" s="19"/>
      <c r="I23" s="27">
        <f t="shared" si="1"/>
        <v>0</v>
      </c>
    </row>
    <row r="24" spans="1:9" ht="30" customHeight="1">
      <c r="A24" s="20" t="s">
        <v>365</v>
      </c>
      <c r="B24" s="8">
        <f t="shared" si="0"/>
        <v>0</v>
      </c>
      <c r="C24" s="13"/>
      <c r="D24" s="13"/>
      <c r="E24" s="21"/>
      <c r="F24" s="10"/>
      <c r="G24" s="11"/>
      <c r="H24" s="19"/>
      <c r="I24" s="27">
        <f t="shared" si="1"/>
        <v>0</v>
      </c>
    </row>
    <row r="25" spans="1:9" ht="30" customHeight="1">
      <c r="A25" s="20" t="s">
        <v>366</v>
      </c>
      <c r="B25" s="8">
        <f t="shared" si="0"/>
        <v>0</v>
      </c>
      <c r="C25" s="13"/>
      <c r="D25" s="13"/>
      <c r="E25" s="21"/>
      <c r="F25" s="10"/>
      <c r="G25" s="11"/>
      <c r="H25" s="19"/>
      <c r="I25" s="27">
        <f t="shared" si="1"/>
        <v>0</v>
      </c>
    </row>
    <row r="26" spans="1:9" ht="30" customHeight="1">
      <c r="A26" s="20" t="s">
        <v>367</v>
      </c>
      <c r="B26" s="8">
        <f t="shared" si="0"/>
        <v>0</v>
      </c>
      <c r="C26" s="13"/>
      <c r="D26" s="13"/>
      <c r="E26" s="21"/>
      <c r="F26" s="10"/>
      <c r="G26" s="11"/>
      <c r="H26" s="19"/>
      <c r="I26" s="27">
        <f t="shared" si="1"/>
        <v>0</v>
      </c>
    </row>
    <row r="27" spans="1:9" ht="30" customHeight="1">
      <c r="A27" s="22" t="s">
        <v>368</v>
      </c>
      <c r="B27" s="8">
        <f t="shared" si="0"/>
        <v>0</v>
      </c>
      <c r="C27" s="13"/>
      <c r="D27" s="13"/>
      <c r="E27" s="21"/>
      <c r="F27" s="10"/>
      <c r="G27" s="11"/>
      <c r="H27" s="19"/>
      <c r="I27" s="27">
        <f t="shared" si="1"/>
        <v>0</v>
      </c>
    </row>
    <row r="28" spans="1:9" ht="30" customHeight="1">
      <c r="A28" s="22" t="s">
        <v>369</v>
      </c>
      <c r="B28" s="8">
        <f t="shared" si="0"/>
        <v>0</v>
      </c>
      <c r="C28" s="8"/>
      <c r="D28" s="8"/>
      <c r="E28" s="21"/>
      <c r="F28" s="10"/>
      <c r="G28" s="11"/>
      <c r="H28" s="19"/>
      <c r="I28" s="27">
        <f t="shared" si="1"/>
        <v>0</v>
      </c>
    </row>
    <row r="29" spans="1:9" ht="30" customHeight="1">
      <c r="A29" s="22" t="s">
        <v>370</v>
      </c>
      <c r="B29" s="8">
        <f t="shared" si="0"/>
        <v>0</v>
      </c>
      <c r="C29" s="8"/>
      <c r="D29" s="8"/>
      <c r="E29" s="21"/>
      <c r="F29" s="10"/>
      <c r="G29" s="11"/>
      <c r="H29" s="19"/>
      <c r="I29" s="27">
        <f t="shared" si="1"/>
        <v>0</v>
      </c>
    </row>
    <row r="30" spans="1:9" ht="30" customHeight="1">
      <c r="A30" s="22" t="s">
        <v>371</v>
      </c>
      <c r="B30" s="8">
        <f t="shared" si="0"/>
        <v>0</v>
      </c>
      <c r="C30" s="8"/>
      <c r="D30" s="8"/>
      <c r="E30" s="21"/>
      <c r="F30" s="10"/>
      <c r="G30" s="11"/>
      <c r="H30" s="19"/>
      <c r="I30" s="27">
        <f t="shared" si="1"/>
        <v>0</v>
      </c>
    </row>
    <row r="31" spans="1:9" ht="22.5" customHeight="1">
      <c r="A31" s="22" t="s">
        <v>372</v>
      </c>
      <c r="B31" s="8">
        <f t="shared" si="0"/>
        <v>0</v>
      </c>
      <c r="C31" s="8"/>
      <c r="D31" s="8"/>
      <c r="E31" s="21"/>
      <c r="F31" s="10"/>
      <c r="G31" s="11"/>
      <c r="H31" s="19"/>
      <c r="I31" s="27">
        <f t="shared" si="1"/>
        <v>0</v>
      </c>
    </row>
    <row r="32" spans="1:9" ht="30" customHeight="1">
      <c r="A32" s="22" t="s">
        <v>373</v>
      </c>
      <c r="B32" s="8">
        <f t="shared" si="0"/>
        <v>0</v>
      </c>
      <c r="C32" s="8"/>
      <c r="D32" s="8"/>
      <c r="E32" s="21"/>
      <c r="F32" s="10"/>
      <c r="G32" s="11"/>
      <c r="H32" s="19"/>
      <c r="I32" s="27">
        <f t="shared" si="1"/>
        <v>0</v>
      </c>
    </row>
    <row r="33" spans="1:9" ht="19.5" customHeight="1">
      <c r="A33" s="22" t="s">
        <v>374</v>
      </c>
      <c r="B33" s="8">
        <f t="shared" si="0"/>
        <v>0</v>
      </c>
      <c r="C33" s="8"/>
      <c r="D33" s="8"/>
      <c r="E33" s="21"/>
      <c r="F33" s="10"/>
      <c r="G33" s="11"/>
      <c r="H33" s="19"/>
      <c r="I33" s="27">
        <f t="shared" si="1"/>
        <v>0</v>
      </c>
    </row>
    <row r="34" spans="1:9" ht="19.5" customHeight="1">
      <c r="A34" s="22" t="s">
        <v>375</v>
      </c>
      <c r="B34" s="8">
        <f t="shared" si="0"/>
        <v>0</v>
      </c>
      <c r="C34" s="8"/>
      <c r="D34" s="8"/>
      <c r="E34" s="21"/>
      <c r="F34" s="10"/>
      <c r="G34" s="11"/>
      <c r="H34" s="19"/>
      <c r="I34" s="27">
        <f t="shared" si="1"/>
        <v>0</v>
      </c>
    </row>
    <row r="35" spans="1:9" ht="30" customHeight="1">
      <c r="A35" s="22" t="s">
        <v>376</v>
      </c>
      <c r="B35" s="8">
        <f t="shared" si="0"/>
        <v>0</v>
      </c>
      <c r="C35" s="8"/>
      <c r="D35" s="8"/>
      <c r="E35" s="21"/>
      <c r="F35" s="10"/>
      <c r="G35" s="11"/>
      <c r="H35" s="19"/>
      <c r="I35" s="27">
        <f t="shared" si="1"/>
        <v>0</v>
      </c>
    </row>
    <row r="36" spans="1:9" ht="30" customHeight="1">
      <c r="A36" s="22" t="s">
        <v>377</v>
      </c>
      <c r="B36" s="8">
        <f t="shared" si="0"/>
        <v>0</v>
      </c>
      <c r="C36" s="8"/>
      <c r="D36" s="8"/>
      <c r="E36" s="21"/>
      <c r="F36" s="10"/>
      <c r="G36" s="11"/>
      <c r="H36" s="19"/>
      <c r="I36" s="27">
        <f t="shared" si="1"/>
        <v>0</v>
      </c>
    </row>
    <row r="37" spans="1:9" ht="30" customHeight="1">
      <c r="A37" s="24" t="s">
        <v>378</v>
      </c>
      <c r="B37" s="8">
        <f t="shared" si="0"/>
        <v>0</v>
      </c>
      <c r="C37" s="8"/>
      <c r="D37" s="8"/>
      <c r="E37" s="21"/>
      <c r="F37" s="10"/>
      <c r="G37" s="11"/>
      <c r="H37" s="19"/>
      <c r="I37" s="27">
        <f t="shared" si="1"/>
        <v>0</v>
      </c>
    </row>
    <row r="38" spans="1:9" ht="30" customHeight="1">
      <c r="A38" s="20" t="s">
        <v>379</v>
      </c>
      <c r="B38" s="8">
        <f t="shared" si="0"/>
        <v>0</v>
      </c>
      <c r="C38" s="8"/>
      <c r="D38" s="8"/>
      <c r="E38" s="21"/>
      <c r="F38" s="10"/>
      <c r="G38" s="11"/>
      <c r="H38" s="19"/>
      <c r="I38" s="27">
        <f t="shared" si="1"/>
        <v>0</v>
      </c>
    </row>
    <row r="39" spans="1:9" ht="30" customHeight="1">
      <c r="A39" s="20" t="s">
        <v>380</v>
      </c>
      <c r="B39" s="8">
        <f t="shared" si="0"/>
        <v>0</v>
      </c>
      <c r="C39" s="8"/>
      <c r="D39" s="8"/>
      <c r="E39" s="21"/>
      <c r="F39" s="10"/>
      <c r="G39" s="11"/>
      <c r="H39" s="19"/>
      <c r="I39" s="27">
        <f t="shared" si="1"/>
        <v>0</v>
      </c>
    </row>
    <row r="40" spans="1:9" ht="30" customHeight="1">
      <c r="A40" s="24" t="s">
        <v>381</v>
      </c>
      <c r="B40" s="8">
        <f t="shared" si="0"/>
        <v>0</v>
      </c>
      <c r="C40" s="8"/>
      <c r="D40" s="8"/>
      <c r="E40" s="21"/>
      <c r="F40" s="10"/>
      <c r="G40" s="11"/>
      <c r="H40" s="19"/>
      <c r="I40" s="27">
        <f t="shared" si="1"/>
        <v>0</v>
      </c>
    </row>
    <row r="41" spans="1:9" ht="30" customHeight="1">
      <c r="A41" s="22" t="s">
        <v>382</v>
      </c>
      <c r="B41" s="8">
        <f t="shared" si="0"/>
        <v>0</v>
      </c>
      <c r="C41" s="8"/>
      <c r="D41" s="8"/>
      <c r="E41" s="21"/>
      <c r="F41" s="10"/>
      <c r="G41" s="11"/>
      <c r="H41" s="19"/>
      <c r="I41" s="27">
        <f t="shared" si="1"/>
        <v>0</v>
      </c>
    </row>
    <row r="42" spans="1:9" ht="30" customHeight="1">
      <c r="A42" s="22" t="s">
        <v>383</v>
      </c>
      <c r="B42" s="8">
        <f t="shared" si="0"/>
        <v>0</v>
      </c>
      <c r="C42" s="8"/>
      <c r="D42" s="8"/>
      <c r="E42" s="21"/>
      <c r="F42" s="10"/>
      <c r="G42" s="11"/>
      <c r="H42" s="19"/>
      <c r="I42" s="27">
        <f t="shared" si="1"/>
        <v>0</v>
      </c>
    </row>
    <row r="43" spans="1:9" ht="30" customHeight="1">
      <c r="A43" s="24" t="s">
        <v>384</v>
      </c>
      <c r="B43" s="8">
        <f t="shared" si="0"/>
        <v>0</v>
      </c>
      <c r="C43" s="8"/>
      <c r="D43" s="8"/>
      <c r="E43" s="21"/>
      <c r="F43" s="10"/>
      <c r="G43" s="11"/>
      <c r="H43" s="19"/>
      <c r="I43" s="27">
        <f t="shared" si="1"/>
        <v>0</v>
      </c>
    </row>
    <row r="44" spans="1:9" ht="30" customHeight="1">
      <c r="A44" s="20" t="s">
        <v>385</v>
      </c>
      <c r="B44" s="8">
        <v>112</v>
      </c>
      <c r="C44" s="8"/>
      <c r="D44" s="8"/>
      <c r="E44" s="9">
        <v>50</v>
      </c>
      <c r="F44" s="10">
        <f>E44/B44</f>
        <v>0.44642857142857145</v>
      </c>
      <c r="G44" s="11">
        <f>I44/H44</f>
        <v>6.142857142857143</v>
      </c>
      <c r="H44" s="19">
        <v>7</v>
      </c>
      <c r="I44" s="27">
        <f t="shared" si="1"/>
        <v>43</v>
      </c>
    </row>
    <row r="45" spans="1:9" ht="30" customHeight="1">
      <c r="A45" s="22" t="s">
        <v>386</v>
      </c>
      <c r="B45" s="8">
        <f t="shared" si="0"/>
        <v>0</v>
      </c>
      <c r="C45" s="8"/>
      <c r="D45" s="8"/>
      <c r="E45" s="21"/>
      <c r="F45" s="10"/>
      <c r="G45" s="11"/>
      <c r="H45" s="19"/>
      <c r="I45" s="27">
        <f t="shared" si="1"/>
        <v>0</v>
      </c>
    </row>
    <row r="46" spans="1:9" ht="17.25" customHeight="1">
      <c r="A46" s="20" t="s">
        <v>387</v>
      </c>
      <c r="B46" s="8">
        <f t="shared" si="0"/>
        <v>0</v>
      </c>
      <c r="C46" s="8"/>
      <c r="D46" s="8"/>
      <c r="E46" s="21"/>
      <c r="F46" s="10"/>
      <c r="G46" s="11"/>
      <c r="H46" s="19"/>
      <c r="I46" s="27">
        <f t="shared" si="1"/>
        <v>0</v>
      </c>
    </row>
    <row r="47" spans="1:9" ht="19.5" customHeight="1">
      <c r="A47" s="20" t="s">
        <v>388</v>
      </c>
      <c r="B47" s="8">
        <v>112</v>
      </c>
      <c r="C47" s="8"/>
      <c r="D47" s="8"/>
      <c r="E47" s="21">
        <v>50</v>
      </c>
      <c r="F47" s="10">
        <f>E47/B47</f>
        <v>0.44642857142857145</v>
      </c>
      <c r="G47" s="11">
        <f>I47/H47</f>
        <v>6.142857142857143</v>
      </c>
      <c r="H47" s="6">
        <v>7</v>
      </c>
      <c r="I47" s="27">
        <f t="shared" si="1"/>
        <v>43</v>
      </c>
    </row>
    <row r="48" spans="1:9" ht="18" customHeight="1">
      <c r="A48" s="24" t="s">
        <v>389</v>
      </c>
      <c r="B48" s="8">
        <v>1417</v>
      </c>
      <c r="C48" s="8"/>
      <c r="D48" s="8"/>
      <c r="E48" s="25"/>
      <c r="F48" s="10">
        <f>E48/B48</f>
        <v>0</v>
      </c>
      <c r="G48" s="11"/>
      <c r="H48" s="8"/>
      <c r="I48" s="27">
        <f t="shared" si="1"/>
        <v>0</v>
      </c>
    </row>
    <row r="49" spans="1:9" ht="21" customHeight="1">
      <c r="A49" s="20" t="s">
        <v>390</v>
      </c>
      <c r="B49" s="8">
        <f t="shared" si="0"/>
        <v>0</v>
      </c>
      <c r="C49" s="8"/>
      <c r="D49" s="8"/>
      <c r="E49" s="16"/>
      <c r="F49" s="10"/>
      <c r="G49" s="11"/>
      <c r="H49" s="6"/>
      <c r="I49" s="27">
        <f t="shared" si="1"/>
        <v>0</v>
      </c>
    </row>
  </sheetData>
  <sheetProtection/>
  <mergeCells count="1">
    <mergeCell ref="A2:G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2020-08-26T01:55:07Z</cp:lastPrinted>
  <dcterms:created xsi:type="dcterms:W3CDTF">2010-01-16T07:45:30Z</dcterms:created>
  <dcterms:modified xsi:type="dcterms:W3CDTF">2022-07-20T02:53:18Z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ubyTemplate">
    <vt:lpwstr>14</vt:lpwstr>
  </property>
  <property fmtid="{D5CDD505-2E9C-101B-9397-08002B2CF9AE}" pid="5" name="I">
    <vt:lpwstr>C16DB29131FD4C6C8EF64E89A83BB6E4</vt:lpwstr>
  </property>
</Properties>
</file>